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348F1B4-9BDD-4EE5-B922-2DB116EC8C84}" xr6:coauthVersionLast="47" xr6:coauthVersionMax="47" xr10:uidLastSave="{00000000-0000-0000-0000-000000000000}"/>
  <bookViews>
    <workbookView xWindow="28680" yWindow="-120" windowWidth="25440" windowHeight="15390" tabRatio="734" xr2:uid="{00000000-000D-0000-FFFF-FFFF00000000}"/>
  </bookViews>
  <sheets>
    <sheet name="Instructions" sheetId="6" r:id="rId1"/>
    <sheet name="1. Development Budget" sheetId="1" r:id="rId2"/>
    <sheet name="2. Sources of Funds" sheetId="2" r:id="rId3"/>
    <sheet name="3. Rent &amp; Mandatory Fees" sheetId="8" r:id="rId4"/>
    <sheet name="lists" sheetId="9" state="hidden" r:id="rId5"/>
    <sheet name="4. Project Income" sheetId="7" r:id="rId6"/>
    <sheet name="5. Project Expenses" sheetId="4" r:id="rId7"/>
    <sheet name="6. Proforma" sheetId="5" r:id="rId8"/>
  </sheets>
  <definedNames>
    <definedName name="_xlnm.Print_Area" localSheetId="1">'1. Development Budget'!$A$1:$D$60</definedName>
    <definedName name="_xlnm.Print_Area" localSheetId="2">'2. Sources of Funds'!$A$1:$G$32</definedName>
    <definedName name="_xlnm.Print_Area" localSheetId="6">'5. Project Expenses'!$A$1:$E$41</definedName>
    <definedName name="_xlnm.Print_Area" localSheetId="7">'6. Proforma'!$A$1:$G$103</definedName>
    <definedName name="_xlnm.Print_Area" localSheetId="0">Instructions!$A$1:$B$3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C19" i="5"/>
  <c r="C22" i="5"/>
  <c r="C21" i="5"/>
  <c r="C24" i="5" l="1"/>
  <c r="D19" i="7"/>
  <c r="D20" i="7"/>
  <c r="D21" i="7"/>
  <c r="D22" i="7"/>
  <c r="D23" i="7"/>
  <c r="D24" i="7"/>
  <c r="D25" i="7"/>
  <c r="D26" i="7"/>
  <c r="D27" i="7"/>
  <c r="C18" i="5"/>
  <c r="A12" i="2"/>
  <c r="A13" i="2" s="1"/>
  <c r="A14" i="2" s="1"/>
  <c r="A15" i="2" s="1"/>
  <c r="A16" i="2" s="1"/>
  <c r="A17" i="2" s="1"/>
  <c r="A18" i="2" s="1"/>
  <c r="A19" i="2" s="1"/>
  <c r="A20" i="2" s="1"/>
  <c r="D22" i="1" l="1"/>
  <c r="A21" i="1"/>
  <c r="A20" i="1"/>
  <c r="I9" i="8" l="1"/>
  <c r="I10" i="8"/>
  <c r="L10" i="8" s="1"/>
  <c r="I11" i="8"/>
  <c r="L11" i="8" s="1"/>
  <c r="I12" i="8"/>
  <c r="I13" i="8"/>
  <c r="I14" i="8"/>
  <c r="L14" i="8" s="1"/>
  <c r="I15" i="8"/>
  <c r="I16" i="8"/>
  <c r="L16" i="8" s="1"/>
  <c r="I17" i="8"/>
  <c r="I18" i="8"/>
  <c r="L18" i="8" s="1"/>
  <c r="I19" i="8"/>
  <c r="L19" i="8" s="1"/>
  <c r="I20" i="8"/>
  <c r="I21" i="8"/>
  <c r="I22" i="8"/>
  <c r="L22" i="8" s="1"/>
  <c r="I23" i="8"/>
  <c r="L23" i="8" s="1"/>
  <c r="I24" i="8"/>
  <c r="L24" i="8" s="1"/>
  <c r="I25" i="8"/>
  <c r="I26" i="8"/>
  <c r="L26" i="8" s="1"/>
  <c r="I27" i="8"/>
  <c r="L27" i="8" s="1"/>
  <c r="I8" i="8"/>
  <c r="G9" i="8"/>
  <c r="G10" i="8"/>
  <c r="G11" i="8"/>
  <c r="G12" i="8"/>
  <c r="G13" i="8"/>
  <c r="G14" i="8"/>
  <c r="G15" i="8"/>
  <c r="L15" i="8" s="1"/>
  <c r="G16" i="8"/>
  <c r="G17" i="8"/>
  <c r="G18" i="8"/>
  <c r="G19" i="8"/>
  <c r="G20" i="8"/>
  <c r="G21" i="8"/>
  <c r="G22" i="8"/>
  <c r="G23" i="8"/>
  <c r="G24" i="8"/>
  <c r="G25" i="8"/>
  <c r="G26" i="8"/>
  <c r="G27" i="8"/>
  <c r="G8" i="8"/>
  <c r="L25" i="8" l="1"/>
  <c r="L17" i="8"/>
  <c r="L9" i="8"/>
  <c r="L21" i="8"/>
  <c r="L13" i="8"/>
  <c r="L20" i="8"/>
  <c r="L12" i="8"/>
  <c r="L8" i="8"/>
  <c r="K9" i="8" l="1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8" i="8"/>
  <c r="H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8" i="8"/>
  <c r="A15" i="1"/>
  <c r="A16" i="1" s="1"/>
  <c r="A17" i="1" s="1"/>
  <c r="A18" i="1" s="1"/>
  <c r="A19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60" i="1"/>
  <c r="D13" i="1"/>
  <c r="K28" i="8" l="1"/>
  <c r="D8" i="7" s="1"/>
  <c r="G28" i="8"/>
  <c r="H9" i="8" l="1"/>
  <c r="D9" i="7" s="1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C25" i="5"/>
  <c r="D25" i="5" s="1"/>
  <c r="E25" i="5" s="1"/>
  <c r="F25" i="5" s="1"/>
  <c r="G25" i="5" s="1"/>
  <c r="C40" i="5" s="1"/>
  <c r="D40" i="5" s="1"/>
  <c r="E40" i="5" s="1"/>
  <c r="F40" i="5" s="1"/>
  <c r="G40" i="5" s="1"/>
  <c r="C55" i="5" s="1"/>
  <c r="D55" i="5" s="1"/>
  <c r="E55" i="5" s="1"/>
  <c r="F55" i="5" s="1"/>
  <c r="G55" i="5" s="1"/>
  <c r="C70" i="5" s="1"/>
  <c r="D70" i="5" s="1"/>
  <c r="E70" i="5" s="1"/>
  <c r="F70" i="5" s="1"/>
  <c r="G70" i="5" s="1"/>
  <c r="C85" i="5" s="1"/>
  <c r="D85" i="5" s="1"/>
  <c r="E85" i="5" s="1"/>
  <c r="F85" i="5" s="1"/>
  <c r="G85" i="5" s="1"/>
  <c r="C100" i="5" s="1"/>
  <c r="D100" i="5" s="1"/>
  <c r="E100" i="5" s="1"/>
  <c r="F100" i="5" s="1"/>
  <c r="G100" i="5" s="1"/>
  <c r="H45" i="6"/>
  <c r="G45" i="6"/>
  <c r="F45" i="6"/>
  <c r="E45" i="6"/>
  <c r="D45" i="6"/>
  <c r="A45" i="6"/>
  <c r="I44" i="6"/>
  <c r="I43" i="6"/>
  <c r="I42" i="6"/>
  <c r="I41" i="6"/>
  <c r="I40" i="6"/>
  <c r="A87" i="5"/>
  <c r="A88" i="5" s="1"/>
  <c r="D18" i="7"/>
  <c r="D17" i="7"/>
  <c r="D16" i="7"/>
  <c r="D15" i="7"/>
  <c r="D14" i="7"/>
  <c r="D13" i="7"/>
  <c r="D12" i="7"/>
  <c r="D11" i="7"/>
  <c r="D10" i="7"/>
  <c r="E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E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N28" i="8"/>
  <c r="J28" i="8"/>
  <c r="E8" i="7" s="1"/>
  <c r="I28" i="8"/>
  <c r="F28" i="8"/>
  <c r="E28" i="8"/>
  <c r="B28" i="8"/>
  <c r="F17" i="1"/>
  <c r="L28" i="8" l="1"/>
  <c r="H28" i="8"/>
  <c r="D7" i="7"/>
  <c r="D28" i="7" s="1"/>
  <c r="I45" i="6"/>
  <c r="E9" i="7"/>
  <c r="C17" i="5" s="1"/>
  <c r="D23" i="4"/>
  <c r="D38" i="4"/>
  <c r="D39" i="4" s="1"/>
  <c r="E39" i="4"/>
  <c r="D52" i="1"/>
  <c r="E7" i="7" l="1"/>
  <c r="E28" i="7" s="1"/>
  <c r="F18" i="1"/>
  <c r="C16" i="5" l="1"/>
  <c r="D59" i="1"/>
  <c r="D48" i="1"/>
  <c r="D60" i="1" s="1"/>
  <c r="D10" i="1"/>
  <c r="D21" i="5"/>
  <c r="C20" i="2"/>
  <c r="D22" i="5"/>
  <c r="E22" i="5" s="1"/>
  <c r="F22" i="5" s="1"/>
  <c r="G22" i="5" s="1"/>
  <c r="C37" i="5" s="1"/>
  <c r="D37" i="5" s="1"/>
  <c r="E37" i="5" s="1"/>
  <c r="F37" i="5" s="1"/>
  <c r="G37" i="5" s="1"/>
  <c r="C52" i="5" s="1"/>
  <c r="D52" i="5" s="1"/>
  <c r="E52" i="5" s="1"/>
  <c r="F52" i="5" s="1"/>
  <c r="G52" i="5" s="1"/>
  <c r="C67" i="5" s="1"/>
  <c r="D67" i="5" s="1"/>
  <c r="E67" i="5" s="1"/>
  <c r="F67" i="5" s="1"/>
  <c r="G67" i="5" s="1"/>
  <c r="C82" i="5" s="1"/>
  <c r="D82" i="5" s="1"/>
  <c r="E82" i="5" s="1"/>
  <c r="F82" i="5" s="1"/>
  <c r="G82" i="5" s="1"/>
  <c r="C97" i="5" s="1"/>
  <c r="D97" i="5" s="1"/>
  <c r="E97" i="5" s="1"/>
  <c r="F97" i="5" s="1"/>
  <c r="G97" i="5" s="1"/>
  <c r="D19" i="5"/>
  <c r="E19" i="5" s="1"/>
  <c r="F19" i="5" s="1"/>
  <c r="G19" i="5" s="1"/>
  <c r="C34" i="5" s="1"/>
  <c r="D34" i="5" s="1"/>
  <c r="E34" i="5" s="1"/>
  <c r="F34" i="5" s="1"/>
  <c r="G34" i="5" s="1"/>
  <c r="C49" i="5" s="1"/>
  <c r="D49" i="5" s="1"/>
  <c r="E49" i="5" s="1"/>
  <c r="F49" i="5" s="1"/>
  <c r="G49" i="5" s="1"/>
  <c r="C64" i="5" s="1"/>
  <c r="D64" i="5" s="1"/>
  <c r="E64" i="5" s="1"/>
  <c r="F64" i="5" s="1"/>
  <c r="G64" i="5" s="1"/>
  <c r="C79" i="5" s="1"/>
  <c r="D79" i="5" s="1"/>
  <c r="E79" i="5" s="1"/>
  <c r="F79" i="5" s="1"/>
  <c r="G79" i="5" s="1"/>
  <c r="C94" i="5" s="1"/>
  <c r="D94" i="5" s="1"/>
  <c r="E94" i="5" s="1"/>
  <c r="F94" i="5" s="1"/>
  <c r="G94" i="5" s="1"/>
  <c r="D18" i="5"/>
  <c r="E18" i="5" s="1"/>
  <c r="F18" i="5" s="1"/>
  <c r="G18" i="5" s="1"/>
  <c r="C33" i="5" s="1"/>
  <c r="D33" i="5" s="1"/>
  <c r="E33" i="5" s="1"/>
  <c r="F33" i="5" s="1"/>
  <c r="G33" i="5" s="1"/>
  <c r="C48" i="5" s="1"/>
  <c r="D48" i="5" s="1"/>
  <c r="E48" i="5" s="1"/>
  <c r="F48" i="5" s="1"/>
  <c r="G48" i="5" s="1"/>
  <c r="C63" i="5" s="1"/>
  <c r="D63" i="5" s="1"/>
  <c r="E63" i="5" s="1"/>
  <c r="F63" i="5" s="1"/>
  <c r="G63" i="5" s="1"/>
  <c r="C78" i="5" s="1"/>
  <c r="D78" i="5" s="1"/>
  <c r="E78" i="5" s="1"/>
  <c r="F78" i="5" s="1"/>
  <c r="G78" i="5" s="1"/>
  <c r="C93" i="5" s="1"/>
  <c r="D93" i="5" s="1"/>
  <c r="E93" i="5" s="1"/>
  <c r="F93" i="5" s="1"/>
  <c r="G93" i="5" s="1"/>
  <c r="D17" i="5"/>
  <c r="E17" i="5" s="1"/>
  <c r="F17" i="5" s="1"/>
  <c r="E31" i="2"/>
  <c r="E30" i="2"/>
  <c r="E29" i="2"/>
  <c r="E28" i="2"/>
  <c r="E27" i="2"/>
  <c r="E26" i="2"/>
  <c r="D32" i="2"/>
  <c r="C32" i="2"/>
  <c r="D24" i="5" l="1"/>
  <c r="E24" i="5" s="1"/>
  <c r="F24" i="5" s="1"/>
  <c r="G24" i="5" s="1"/>
  <c r="C39" i="5" s="1"/>
  <c r="D39" i="5" s="1"/>
  <c r="E39" i="5" s="1"/>
  <c r="F39" i="5" s="1"/>
  <c r="G39" i="5" s="1"/>
  <c r="C54" i="5" s="1"/>
  <c r="D54" i="5" s="1"/>
  <c r="E54" i="5" s="1"/>
  <c r="F54" i="5" s="1"/>
  <c r="G54" i="5" s="1"/>
  <c r="C69" i="5" s="1"/>
  <c r="D69" i="5" s="1"/>
  <c r="E69" i="5" s="1"/>
  <c r="F69" i="5" s="1"/>
  <c r="G69" i="5" s="1"/>
  <c r="C84" i="5" s="1"/>
  <c r="D84" i="5" s="1"/>
  <c r="E84" i="5" s="1"/>
  <c r="F84" i="5" s="1"/>
  <c r="G84" i="5" s="1"/>
  <c r="C99" i="5" s="1"/>
  <c r="D99" i="5" s="1"/>
  <c r="E99" i="5" s="1"/>
  <c r="F99" i="5" s="1"/>
  <c r="G99" i="5" s="1"/>
  <c r="E21" i="5"/>
  <c r="F21" i="5" s="1"/>
  <c r="G21" i="5" s="1"/>
  <c r="C36" i="5" s="1"/>
  <c r="D36" i="5" s="1"/>
  <c r="E36" i="5" s="1"/>
  <c r="F36" i="5" s="1"/>
  <c r="G36" i="5" s="1"/>
  <c r="C51" i="5" s="1"/>
  <c r="D51" i="5" s="1"/>
  <c r="E51" i="5" s="1"/>
  <c r="F51" i="5" s="1"/>
  <c r="G51" i="5" s="1"/>
  <c r="C66" i="5" s="1"/>
  <c r="D66" i="5" s="1"/>
  <c r="E66" i="5" s="1"/>
  <c r="F66" i="5" s="1"/>
  <c r="G66" i="5" s="1"/>
  <c r="C81" i="5" s="1"/>
  <c r="D81" i="5" s="1"/>
  <c r="E81" i="5" s="1"/>
  <c r="F81" i="5" s="1"/>
  <c r="G81" i="5" s="1"/>
  <c r="C96" i="5" s="1"/>
  <c r="D96" i="5" s="1"/>
  <c r="E96" i="5" s="1"/>
  <c r="F96" i="5" s="1"/>
  <c r="G96" i="5" s="1"/>
  <c r="C21" i="2"/>
  <c r="E32" i="2"/>
  <c r="G17" i="5"/>
  <c r="C32" i="5" s="1"/>
  <c r="D32" i="5" s="1"/>
  <c r="E32" i="5" s="1"/>
  <c r="F32" i="5" s="1"/>
  <c r="G32" i="5" s="1"/>
  <c r="C47" i="5" s="1"/>
  <c r="D47" i="5" s="1"/>
  <c r="E47" i="5" s="1"/>
  <c r="F47" i="5" s="1"/>
  <c r="G47" i="5" s="1"/>
  <c r="C62" i="5" s="1"/>
  <c r="D62" i="5" s="1"/>
  <c r="E62" i="5" s="1"/>
  <c r="F62" i="5" s="1"/>
  <c r="G62" i="5" s="1"/>
  <c r="C77" i="5" s="1"/>
  <c r="D77" i="5" s="1"/>
  <c r="E77" i="5" s="1"/>
  <c r="F77" i="5" s="1"/>
  <c r="G77" i="5" s="1"/>
  <c r="C92" i="5" s="1"/>
  <c r="D92" i="5" s="1"/>
  <c r="E92" i="5" s="1"/>
  <c r="F92" i="5" s="1"/>
  <c r="G92" i="5" s="1"/>
  <c r="A9" i="1"/>
  <c r="A10" i="1" s="1"/>
  <c r="E57" i="5" l="1"/>
  <c r="C27" i="5"/>
  <c r="C102" i="5"/>
  <c r="D57" i="5"/>
  <c r="F87" i="5"/>
  <c r="E87" i="5"/>
  <c r="D87" i="5"/>
  <c r="F102" i="5"/>
  <c r="D27" i="5"/>
  <c r="E42" i="5"/>
  <c r="F42" i="5"/>
  <c r="D102" i="5"/>
  <c r="F57" i="5"/>
  <c r="G102" i="5"/>
  <c r="C72" i="5"/>
  <c r="D72" i="5"/>
  <c r="G27" i="5"/>
  <c r="G72" i="5"/>
  <c r="F27" i="5"/>
  <c r="F72" i="5"/>
  <c r="G42" i="5"/>
  <c r="G87" i="5"/>
  <c r="E72" i="5"/>
  <c r="C57" i="5"/>
  <c r="E27" i="5"/>
  <c r="C42" i="5"/>
  <c r="E102" i="5"/>
  <c r="C87" i="5"/>
  <c r="G57" i="5"/>
  <c r="D42" i="5"/>
  <c r="A7" i="2" l="1"/>
  <c r="A8" i="2" s="1"/>
  <c r="A9" i="2" s="1"/>
  <c r="A26" i="2" s="1"/>
  <c r="A27" i="2" s="1"/>
  <c r="A28" i="2" s="1"/>
  <c r="A29" i="2" s="1"/>
  <c r="A30" i="2" s="1"/>
  <c r="A31" i="2" s="1"/>
  <c r="A32" i="2" s="1"/>
  <c r="A17" i="5" s="1"/>
  <c r="A18" i="5" s="1"/>
  <c r="A19" i="5" s="1"/>
  <c r="A20" i="5" s="1"/>
  <c r="A21" i="5" s="1"/>
  <c r="A22" i="5" s="1"/>
  <c r="A23" i="5" s="1"/>
  <c r="A24" i="5" s="1"/>
  <c r="A27" i="5" s="1"/>
  <c r="A28" i="5" s="1"/>
  <c r="A32" i="5" s="1"/>
  <c r="A33" i="5" s="1"/>
  <c r="A34" i="5" s="1"/>
  <c r="A35" i="5" s="1"/>
  <c r="A36" i="5" s="1"/>
  <c r="A37" i="5" s="1"/>
  <c r="A38" i="5" s="1"/>
  <c r="A39" i="5" s="1"/>
  <c r="A42" i="5" s="1"/>
  <c r="A43" i="5" s="1"/>
  <c r="A47" i="5" s="1"/>
  <c r="A48" i="5" s="1"/>
  <c r="A49" i="5" s="1"/>
  <c r="A50" i="5" s="1"/>
  <c r="A51" i="5" s="1"/>
  <c r="A52" i="5" s="1"/>
  <c r="A53" i="5" s="1"/>
  <c r="A54" i="5" s="1"/>
  <c r="A57" i="5" s="1"/>
  <c r="A58" i="5" s="1"/>
  <c r="A62" i="5" s="1"/>
  <c r="A63" i="5" s="1"/>
  <c r="A64" i="5" s="1"/>
  <c r="A65" i="5" s="1"/>
  <c r="A66" i="5" s="1"/>
  <c r="A67" i="5" s="1"/>
  <c r="A68" i="5" s="1"/>
  <c r="A69" i="5" s="1"/>
  <c r="A72" i="5" s="1"/>
  <c r="A73" i="5" s="1"/>
  <c r="A77" i="5" s="1"/>
  <c r="A78" i="5" s="1"/>
  <c r="A79" i="5" s="1"/>
  <c r="A80" i="5" s="1"/>
  <c r="A81" i="5" s="1"/>
  <c r="A82" i="5" s="1"/>
  <c r="A83" i="5" s="1"/>
  <c r="A84" i="5" s="1"/>
  <c r="A92" i="5" s="1"/>
  <c r="A93" i="5" s="1"/>
  <c r="A94" i="5" s="1"/>
  <c r="A95" i="5" s="1"/>
  <c r="A96" i="5" s="1"/>
  <c r="A97" i="5" s="1"/>
  <c r="A98" i="5" s="1"/>
  <c r="A99" i="5" s="1"/>
  <c r="A102" i="5" s="1"/>
  <c r="A103" i="5" s="1"/>
  <c r="D16" i="5" l="1"/>
  <c r="C20" i="5"/>
  <c r="C23" i="5" s="1"/>
  <c r="C26" i="5" s="1"/>
  <c r="D20" i="5" l="1"/>
  <c r="D23" i="5" s="1"/>
  <c r="D26" i="5" s="1"/>
  <c r="E16" i="5"/>
  <c r="F16" i="5" s="1"/>
  <c r="C28" i="5" l="1"/>
  <c r="E20" i="5"/>
  <c r="E23" i="5" s="1"/>
  <c r="E26" i="5" s="1"/>
  <c r="D28" i="5"/>
  <c r="G16" i="5"/>
  <c r="F20" i="5"/>
  <c r="F23" i="5" s="1"/>
  <c r="F26" i="5" s="1"/>
  <c r="E28" i="5" l="1"/>
  <c r="F28" i="5"/>
  <c r="G20" i="5"/>
  <c r="G23" i="5" s="1"/>
  <c r="G26" i="5" s="1"/>
  <c r="C31" i="5"/>
  <c r="G28" i="5" l="1"/>
  <c r="C35" i="5"/>
  <c r="C38" i="5" s="1"/>
  <c r="C41" i="5" s="1"/>
  <c r="D31" i="5"/>
  <c r="C43" i="5" l="1"/>
  <c r="E31" i="5"/>
  <c r="D35" i="5"/>
  <c r="D38" i="5" s="1"/>
  <c r="D41" i="5" s="1"/>
  <c r="E35" i="5" l="1"/>
  <c r="E38" i="5" s="1"/>
  <c r="E41" i="5" s="1"/>
  <c r="F31" i="5"/>
  <c r="D43" i="5"/>
  <c r="E43" i="5" l="1"/>
  <c r="F35" i="5"/>
  <c r="F38" i="5" s="1"/>
  <c r="F41" i="5" s="1"/>
  <c r="G31" i="5"/>
  <c r="F43" i="5" l="1"/>
  <c r="G35" i="5"/>
  <c r="G38" i="5" s="1"/>
  <c r="G41" i="5" s="1"/>
  <c r="C46" i="5"/>
  <c r="C50" i="5" l="1"/>
  <c r="C53" i="5" s="1"/>
  <c r="C56" i="5" s="1"/>
  <c r="D46" i="5"/>
  <c r="G43" i="5"/>
  <c r="C58" i="5" l="1"/>
  <c r="D50" i="5"/>
  <c r="D53" i="5" s="1"/>
  <c r="D56" i="5" s="1"/>
  <c r="E46" i="5"/>
  <c r="D58" i="5" l="1"/>
  <c r="E50" i="5"/>
  <c r="E53" i="5" s="1"/>
  <c r="E56" i="5" s="1"/>
  <c r="F46" i="5"/>
  <c r="F50" i="5" l="1"/>
  <c r="F53" i="5" s="1"/>
  <c r="F56" i="5" s="1"/>
  <c r="G46" i="5"/>
  <c r="E58" i="5"/>
  <c r="F58" i="5" l="1"/>
  <c r="C61" i="5"/>
  <c r="G50" i="5"/>
  <c r="G53" i="5" s="1"/>
  <c r="G56" i="5" s="1"/>
  <c r="G58" i="5" l="1"/>
  <c r="C65" i="5"/>
  <c r="C68" i="5" s="1"/>
  <c r="C71" i="5" s="1"/>
  <c r="D61" i="5"/>
  <c r="C73" i="5" l="1"/>
  <c r="E61" i="5"/>
  <c r="D65" i="5"/>
  <c r="D68" i="5" s="1"/>
  <c r="D71" i="5" s="1"/>
  <c r="D73" i="5" l="1"/>
  <c r="E65" i="5"/>
  <c r="E68" i="5" s="1"/>
  <c r="E71" i="5" s="1"/>
  <c r="F61" i="5"/>
  <c r="E73" i="5" l="1"/>
  <c r="F65" i="5"/>
  <c r="F68" i="5" s="1"/>
  <c r="F71" i="5" s="1"/>
  <c r="G61" i="5"/>
  <c r="F73" i="5" l="1"/>
  <c r="G65" i="5"/>
  <c r="G68" i="5" s="1"/>
  <c r="G71" i="5" s="1"/>
  <c r="C76" i="5"/>
  <c r="G73" i="5" l="1"/>
  <c r="D76" i="5"/>
  <c r="C80" i="5"/>
  <c r="C83" i="5" s="1"/>
  <c r="C86" i="5" s="1"/>
  <c r="C88" i="5" l="1"/>
  <c r="D80" i="5"/>
  <c r="D83" i="5" s="1"/>
  <c r="D86" i="5" s="1"/>
  <c r="E76" i="5"/>
  <c r="D88" i="5" l="1"/>
  <c r="F76" i="5"/>
  <c r="E80" i="5"/>
  <c r="E83" i="5" s="1"/>
  <c r="E86" i="5" s="1"/>
  <c r="E88" i="5" l="1"/>
  <c r="G76" i="5"/>
  <c r="F80" i="5"/>
  <c r="F83" i="5" s="1"/>
  <c r="F86" i="5" s="1"/>
  <c r="F88" i="5" l="1"/>
  <c r="C91" i="5"/>
  <c r="G80" i="5"/>
  <c r="G83" i="5" s="1"/>
  <c r="G86" i="5" s="1"/>
  <c r="G88" i="5" l="1"/>
  <c r="C95" i="5"/>
  <c r="C98" i="5" s="1"/>
  <c r="C101" i="5" s="1"/>
  <c r="D91" i="5"/>
  <c r="C103" i="5" l="1"/>
  <c r="E91" i="5"/>
  <c r="D95" i="5"/>
  <c r="D98" i="5" s="1"/>
  <c r="D101" i="5" s="1"/>
  <c r="D103" i="5" l="1"/>
  <c r="F91" i="5"/>
  <c r="E95" i="5"/>
  <c r="E98" i="5" s="1"/>
  <c r="E101" i="5" s="1"/>
  <c r="E103" i="5" l="1"/>
  <c r="F95" i="5"/>
  <c r="F98" i="5" s="1"/>
  <c r="F101" i="5" s="1"/>
  <c r="G91" i="5"/>
  <c r="F103" i="5" l="1"/>
  <c r="G95" i="5"/>
  <c r="G98" i="5" s="1"/>
  <c r="G101" i="5" s="1"/>
  <c r="G103" i="5" l="1"/>
</calcChain>
</file>

<file path=xl/sharedStrings.xml><?xml version="1.0" encoding="utf-8"?>
<sst xmlns="http://schemas.openxmlformats.org/spreadsheetml/2006/main" count="405" uniqueCount="287">
  <si>
    <t>Uses of Funds</t>
  </si>
  <si>
    <t>Site improvements</t>
  </si>
  <si>
    <t>Off-site improvements</t>
  </si>
  <si>
    <t>Rehabilitation</t>
  </si>
  <si>
    <t>Demolition</t>
  </si>
  <si>
    <t xml:space="preserve">TOTAL CONSTRUCTION </t>
  </si>
  <si>
    <t>Construction period real estate taxes</t>
  </si>
  <si>
    <t>New construction</t>
  </si>
  <si>
    <t>Construction contingency</t>
  </si>
  <si>
    <t>General requirements</t>
  </si>
  <si>
    <t>Contractor overhead and profit</t>
  </si>
  <si>
    <t>Architectural design</t>
  </si>
  <si>
    <t>Construction inspection</t>
  </si>
  <si>
    <t>Civil engineer</t>
  </si>
  <si>
    <t>Soils engineer</t>
  </si>
  <si>
    <t>Construction insurance</t>
  </si>
  <si>
    <t>Construction loan origination fee</t>
  </si>
  <si>
    <t>Construction loan interest</t>
  </si>
  <si>
    <t>Water/Sewer impact fees</t>
  </si>
  <si>
    <t>Survey</t>
  </si>
  <si>
    <t>Phase I environmental report</t>
  </si>
  <si>
    <t>Property appraisal</t>
  </si>
  <si>
    <t>Payment and performance bond</t>
  </si>
  <si>
    <t>Permanent loan origination fee</t>
  </si>
  <si>
    <t>Title and recording fees</t>
  </si>
  <si>
    <t>Advanced Energy or Energy Efficiency Consultant</t>
  </si>
  <si>
    <t>Cost certification fee</t>
  </si>
  <si>
    <t>Real estate attorney</t>
  </si>
  <si>
    <t>TOTAL SOFT COSTS</t>
  </si>
  <si>
    <t>Furnishings and equipment</t>
  </si>
  <si>
    <t>TOTAL OTHER EXPENSES</t>
  </si>
  <si>
    <t>TOTAL DEVELOPMENT BUDGET</t>
  </si>
  <si>
    <t>Source</t>
  </si>
  <si>
    <t>Amount of Funds</t>
  </si>
  <si>
    <t>Type:  Loan, Grant, Equity, Other?</t>
  </si>
  <si>
    <t>Loan Term (years)</t>
  </si>
  <si>
    <t>Amortizing Period</t>
  </si>
  <si>
    <t>Interest Rate</t>
  </si>
  <si>
    <t>Cost Items</t>
  </si>
  <si>
    <t>Cost to Project</t>
  </si>
  <si>
    <t>Totals</t>
  </si>
  <si>
    <t>Other Public Financing</t>
  </si>
  <si>
    <t>Bank Loan</t>
  </si>
  <si>
    <t>Capital Campaign</t>
  </si>
  <si>
    <t>Federal Home Loan Bank</t>
  </si>
  <si>
    <t xml:space="preserve">Other:  </t>
  </si>
  <si>
    <t xml:space="preserve">Other (specify):  </t>
  </si>
  <si>
    <t>Other legal costs</t>
  </si>
  <si>
    <t xml:space="preserve">Other (specify): </t>
  </si>
  <si>
    <t>Escrows for (specify):</t>
  </si>
  <si>
    <t>Operating Reserve (min. 6 months Operating Expenses)</t>
  </si>
  <si>
    <t>TOTAL SOURCES
(must equal Total Development Budget)</t>
  </si>
  <si>
    <t>Debt Service</t>
  </si>
  <si>
    <t>Loan Amount</t>
  </si>
  <si>
    <t>Monthly Loan Payment</t>
  </si>
  <si>
    <t>Annual Payment</t>
  </si>
  <si>
    <t>TOTAL DEBT SERVICE</t>
  </si>
  <si>
    <t>Type of Income</t>
  </si>
  <si>
    <t>Source of Income</t>
  </si>
  <si>
    <t>Annual Income</t>
  </si>
  <si>
    <t>TOTAL</t>
  </si>
  <si>
    <t>Operations Staff</t>
  </si>
  <si>
    <t>Administration</t>
  </si>
  <si>
    <t>Supplies</t>
  </si>
  <si>
    <t>Utilities paid by owner</t>
  </si>
  <si>
    <t>Trash removal</t>
  </si>
  <si>
    <t>Repairs and Maintenance</t>
  </si>
  <si>
    <t>Property/Liability Insurance</t>
  </si>
  <si>
    <t>Grounds</t>
  </si>
  <si>
    <t>Pest Control</t>
  </si>
  <si>
    <t>Snow Removal</t>
  </si>
  <si>
    <t>Elevator Service Contract</t>
  </si>
  <si>
    <t>Case Management</t>
  </si>
  <si>
    <t>Direct Care Staff</t>
  </si>
  <si>
    <t>Transportation</t>
  </si>
  <si>
    <t>Food</t>
  </si>
  <si>
    <t>Entertainment/Cable</t>
  </si>
  <si>
    <t>Educational Assistance</t>
  </si>
  <si>
    <t>Vocational Support</t>
  </si>
  <si>
    <t>Medical Assistance/Support</t>
  </si>
  <si>
    <t>Real Estate Expenses:</t>
  </si>
  <si>
    <t>Property Management Fee</t>
  </si>
  <si>
    <t>Counseling</t>
  </si>
  <si>
    <t>Legal Assistance</t>
  </si>
  <si>
    <t>Payroll Taxes/Benefits</t>
  </si>
  <si>
    <t>Staff Training</t>
  </si>
  <si>
    <t>Vacancy Rate Years 3 - 30:</t>
  </si>
  <si>
    <t>Vacancy Rate Year 1:</t>
  </si>
  <si>
    <t>Vacancy Rate Year 2:</t>
  </si>
  <si>
    <t>Annual Increase in Project Income:</t>
  </si>
  <si>
    <t>Annual Increase in Project Expenses:</t>
  </si>
  <si>
    <t>PROJECT CASH FLOW</t>
  </si>
  <si>
    <t>NCHFA makes the following assumptions:</t>
  </si>
  <si>
    <t>Cell will be highlighted if Sources and Uses do not equal.</t>
  </si>
  <si>
    <t>Monthly Expense</t>
  </si>
  <si>
    <t>Annual Expense</t>
  </si>
  <si>
    <t>Type of Expense</t>
  </si>
  <si>
    <t>Vacancy Deduction</t>
  </si>
  <si>
    <t>EFFECTIVE GROSS INCOME</t>
  </si>
  <si>
    <t>NET OPERATING INCOME</t>
  </si>
  <si>
    <t>CASH FLOW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</si>
  <si>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</si>
  <si>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</si>
  <si>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</si>
  <si>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</si>
  <si>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</si>
  <si>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</si>
  <si>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</si>
  <si>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</si>
  <si>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</si>
  <si>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</si>
  <si>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</si>
  <si>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</si>
  <si>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</si>
  <si>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</si>
  <si>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</si>
  <si>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</si>
  <si>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Year1 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</si>
  <si>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</si>
  <si>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</si>
  <si>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</si>
  <si>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</si>
  <si>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</si>
  <si>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</si>
  <si>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</si>
  <si>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</si>
  <si>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</si>
  <si>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</si>
  <si>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</si>
  <si>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</si>
  <si>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</si>
  <si>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Details</t>
  </si>
  <si>
    <t>Foundations</t>
  </si>
  <si>
    <t>Private Contributions</t>
  </si>
  <si>
    <t xml:space="preserve">Name:  </t>
  </si>
  <si>
    <t>Service Expenses:</t>
  </si>
  <si>
    <t xml:space="preserve"> </t>
  </si>
  <si>
    <t>Spreadsheet Instructions</t>
  </si>
  <si>
    <t>SHDP assumes 7%.  If different for this project, enter your vacancy assumption</t>
  </si>
  <si>
    <t>Building Permit Fees</t>
  </si>
  <si>
    <t>Rent-Up Reserve</t>
  </si>
  <si>
    <t>Annual Increase in Replacement Reserves</t>
  </si>
  <si>
    <t xml:space="preserve">Maximum </t>
  </si>
  <si>
    <t xml:space="preserve">Minimum </t>
  </si>
  <si>
    <t>Type of Housing Unit</t>
  </si>
  <si>
    <t xml:space="preserve">Total # of Units by Type </t>
  </si>
  <si>
    <t># of Bedrooms</t>
  </si>
  <si>
    <t xml:space="preserve"># of Bathrooms </t>
  </si>
  <si>
    <t>Heated Sq Ft</t>
  </si>
  <si>
    <t># Handicap Accessible Units</t>
  </si>
  <si>
    <t xml:space="preserve">Monthly Rent </t>
  </si>
  <si>
    <t>Utility Allowance</t>
  </si>
  <si>
    <t>Mandatory Service Fee</t>
  </si>
  <si>
    <t>Total Housing Expense</t>
  </si>
  <si>
    <t>Intended Income Restriction</t>
  </si>
  <si>
    <t xml:space="preserve">Project based rental assistance </t>
  </si>
  <si>
    <t xml:space="preserve">Permanent </t>
  </si>
  <si>
    <t>Efficiency/Studio</t>
  </si>
  <si>
    <t>30% AMI</t>
  </si>
  <si>
    <t>Yes</t>
  </si>
  <si>
    <t xml:space="preserve">Transitional </t>
  </si>
  <si>
    <t>SRO</t>
  </si>
  <si>
    <t xml:space="preserve">50% AMI </t>
  </si>
  <si>
    <t>No</t>
  </si>
  <si>
    <t xml:space="preserve">Emergency </t>
  </si>
  <si>
    <t>1-Bedroom</t>
  </si>
  <si>
    <t xml:space="preserve">60% AMI </t>
  </si>
  <si>
    <t>2-Bedroom</t>
  </si>
  <si>
    <t>3-Bedroom</t>
  </si>
  <si>
    <t xml:space="preserve">4-Bedroom </t>
  </si>
  <si>
    <t xml:space="preserve">Type of Housing </t>
  </si>
  <si>
    <t>Unit Size</t>
  </si>
  <si>
    <t># of Handicap Accessible Units</t>
  </si>
  <si>
    <t>Monthly Utility Allowance ($)</t>
  </si>
  <si>
    <t>Project Based Rental Assistance</t>
  </si>
  <si>
    <t>N/A</t>
  </si>
  <si>
    <t># of Units</t>
  </si>
  <si>
    <t>Telephone/Internet</t>
  </si>
  <si>
    <t>Total Real Estate Expenses</t>
  </si>
  <si>
    <t>Total Service Expenses</t>
  </si>
  <si>
    <t>Monthly Income</t>
  </si>
  <si>
    <t xml:space="preserve">City Operating Funding </t>
  </si>
  <si>
    <t xml:space="preserve">County Operating Funding </t>
  </si>
  <si>
    <t xml:space="preserve">Other Govt. Operating Funding </t>
  </si>
  <si>
    <t xml:space="preserve">Contributions </t>
  </si>
  <si>
    <t>Sales Tax Refunds</t>
  </si>
  <si>
    <t xml:space="preserve">Interest/Dividends </t>
  </si>
  <si>
    <t>Medicaid Reimbursement (subject to vacancy)</t>
  </si>
  <si>
    <t>Residential Supports (subject to vacancy)</t>
  </si>
  <si>
    <t>Other Service Income (subject to vacancy)</t>
  </si>
  <si>
    <t>Other Service Income ( not subject to vacancy)</t>
  </si>
  <si>
    <t xml:space="preserve">Enter data into gray cells only </t>
  </si>
  <si>
    <r>
      <rPr>
        <b/>
        <sz val="10"/>
        <color theme="1"/>
        <rFont val="Arial"/>
        <family val="2"/>
      </rPr>
      <t>Intended Income/Rent Restriction</t>
    </r>
    <r>
      <rPr>
        <sz val="10"/>
        <color theme="1"/>
        <rFont val="Arial"/>
        <family val="2"/>
      </rPr>
      <t xml:space="preserve">: Enter the incomes for the households you plan to serve. </t>
    </r>
  </si>
  <si>
    <t>Utility Allowance ($)</t>
  </si>
  <si>
    <t>Intended Income/Rent Restriction</t>
  </si>
  <si>
    <t xml:space="preserve">Project Based Rental Assistance </t>
  </si>
  <si>
    <t xml:space="preserve">Example Project Summary: </t>
  </si>
  <si>
    <t>Total Units</t>
  </si>
  <si>
    <t xml:space="preserve">1-bedroom units </t>
  </si>
  <si>
    <t>4, 1-bedroom units targeted to 30% AMI Households</t>
  </si>
  <si>
    <t xml:space="preserve">4, 1-bedroom units targeted to 50% AMI Households </t>
  </si>
  <si>
    <t>2-bedroom units</t>
  </si>
  <si>
    <t>2, 2-bedroom units targeted to 50% AMI Households</t>
  </si>
  <si>
    <t>Project has no project based rental assistance</t>
  </si>
  <si>
    <t>Tab 1. Development Budget</t>
  </si>
  <si>
    <t xml:space="preserve">Show the total development budget to complete the proposed real estate development. </t>
  </si>
  <si>
    <t xml:space="preserve">Tab 2. Sources of Funds </t>
  </si>
  <si>
    <t xml:space="preserve">Tab 4. Project Income </t>
  </si>
  <si>
    <t xml:space="preserve">Only include expenses directly related to operating and providing services for residents of the proposed property. </t>
  </si>
  <si>
    <t xml:space="preserve">All other items are calculated automatically. </t>
  </si>
  <si>
    <t>Tab 5. Project Expenses</t>
  </si>
  <si>
    <t xml:space="preserve">Tab 6. Proforma </t>
  </si>
  <si>
    <t xml:space="preserve">In the first table at the top show funding sources which equal the total development budget on Tab 1. </t>
  </si>
  <si>
    <t>In the second table, show any amortizing debt.</t>
  </si>
  <si>
    <r>
      <rPr>
        <b/>
        <sz val="10"/>
        <color theme="1"/>
        <rFont val="Arial"/>
        <family val="2"/>
      </rPr>
      <t xml:space="preserve">Projects that do not charge rent: </t>
    </r>
    <r>
      <rPr>
        <sz val="10"/>
        <color theme="1"/>
        <rFont val="Arial"/>
        <family val="2"/>
      </rPr>
      <t>Fill out any applicable information, including any mandatory service fees. Other project income will be captured on Tab 4.</t>
    </r>
  </si>
  <si>
    <t># of Units/Beds</t>
  </si>
  <si>
    <t>Resident Rent Payments</t>
  </si>
  <si>
    <t>Resident Fee Payments</t>
  </si>
  <si>
    <t>HUD SHP Operating Subsidy</t>
  </si>
  <si>
    <t>HUD SHP Services Subsidy</t>
  </si>
  <si>
    <t>TOTAL SITE IMPROVEMENTS</t>
  </si>
  <si>
    <t>TOTAL ACQUISITION</t>
  </si>
  <si>
    <t>Monthly Rent Per Unit ($)</t>
  </si>
  <si>
    <t>Total Monthly Rent ($)</t>
  </si>
  <si>
    <t>Beds</t>
  </si>
  <si>
    <t xml:space="preserve"># of Bathrooms  </t>
  </si>
  <si>
    <t>Total Monthly Service Fees</t>
  </si>
  <si>
    <t>Total Housing Expense Per Unit ($)</t>
  </si>
  <si>
    <t>Only enter information in the gray shaded cells</t>
  </si>
  <si>
    <t>6% of hard costs (Lines 1, 7, 8, 9)</t>
  </si>
  <si>
    <t>10% of hard costs including general requirements (Lines 1,7,8,9,10)</t>
  </si>
  <si>
    <t>Replacement Reserves (See Guidelines Section 1.13)</t>
  </si>
  <si>
    <t>Monthly Mandatory Fees Per Unit ($)</t>
  </si>
  <si>
    <t>Land acquisition (Vacant Land)</t>
  </si>
  <si>
    <t>Building acquisition (Land with Buildings)</t>
  </si>
  <si>
    <t>Resident Rents and Fees (lines 96 &amp; 97)</t>
  </si>
  <si>
    <t>Project Based Rental Assistance (line 98)</t>
  </si>
  <si>
    <t>Other Project Income - subject to vacancy (line 107 &amp;108)</t>
  </si>
  <si>
    <t>Real Estate Income - not subject to vacancy (lines 99 - 106 &amp; 109-110)</t>
  </si>
  <si>
    <t>Services Income - subject to vacancy (lines 111 - 114)</t>
  </si>
  <si>
    <t>Project Expenses (line 152 minus 133)</t>
  </si>
  <si>
    <t>Replacement Reserve (line 133)</t>
  </si>
  <si>
    <t>See Rent/Fee Structure Example at the end of the instructions</t>
  </si>
  <si>
    <t>Tab 3. Rent &amp; Mandatory Fees (required for ALL projects)</t>
  </si>
  <si>
    <t xml:space="preserve">Other engineer (specify):  </t>
  </si>
  <si>
    <t xml:space="preserve">Other impact fees (specify): </t>
  </si>
  <si>
    <t>If your project does NOT charge rent, ONLY fill out columns: B, C ,D, J &amp; M (i.e. shelters, many licensed facilities)</t>
  </si>
  <si>
    <t>Services Income not subject to vacancy (line 115 &amp;116)</t>
  </si>
  <si>
    <t>Total Debt Service (Line 74)</t>
  </si>
  <si>
    <t>15% of construction contract.  If total construction cost is unknown, use lines 1,7,8,9,10,11. The 15% can be a combination of contingency + developer's fee</t>
  </si>
  <si>
    <t>Other Project Income (subject to vacancy)</t>
  </si>
  <si>
    <t xml:space="preserve">Other Project Income (subject to vacancy)  </t>
  </si>
  <si>
    <t>Other Project Income (not subject to vacancy)</t>
  </si>
  <si>
    <t>Select which utilities are included in the rent (owner responsibility)</t>
  </si>
  <si>
    <t>Electric</t>
  </si>
  <si>
    <t>Water/Sewer</t>
  </si>
  <si>
    <t>Trash</t>
  </si>
  <si>
    <t>Gas</t>
  </si>
  <si>
    <t>Other</t>
  </si>
  <si>
    <t>Supporting documentation of methodology used to determine the utility allowance estimate must be provided (PHA Preferred)</t>
  </si>
  <si>
    <t>DEVELOPER AND CONSULTANT FEES TOTAL</t>
  </si>
  <si>
    <t>*See section 1.13 in Guidelines for maximum allowable fees</t>
  </si>
  <si>
    <t>Developer's Fee *</t>
  </si>
  <si>
    <t xml:space="preserve">Consultant's Fee* </t>
  </si>
  <si>
    <t>2026 SHD Application Part 2</t>
  </si>
  <si>
    <t>Please read the SHD Guidelines before completing Part 2</t>
  </si>
  <si>
    <t>2026 SHD Application Spreadsheet: Development Budget</t>
  </si>
  <si>
    <t>NCHFA SHD Funds</t>
  </si>
  <si>
    <t>2026 SHD Application Spreadsheet: Sources of Funds</t>
  </si>
  <si>
    <t>2026 SHD Application Spreadsheet: Rent &amp; Mandatory Fee Structure</t>
  </si>
  <si>
    <t>2026 SHD Application Spreadsheet: Project Income</t>
  </si>
  <si>
    <t>2026 SHD Application Spreadsheet: Project Expenses</t>
  </si>
  <si>
    <t>2026 SHD Application Spreadsheet: Proforma</t>
  </si>
  <si>
    <t>Only enter values in gray cells. White cells will calculate.</t>
  </si>
  <si>
    <r>
      <rPr>
        <b/>
        <sz val="10"/>
        <color theme="1"/>
        <rFont val="Arial"/>
        <family val="2"/>
      </rPr>
      <t>Monthly rent:</t>
    </r>
    <r>
      <rPr>
        <sz val="10"/>
        <color theme="1"/>
        <rFont val="Arial"/>
        <family val="2"/>
      </rPr>
      <t xml:space="preserve"> Enter the total rent you will charge per unit. If the project has PBRA, enter the total contract rent.</t>
    </r>
  </si>
  <si>
    <r>
      <rPr>
        <b/>
        <sz val="10"/>
        <color theme="1"/>
        <rFont val="Arial"/>
        <family val="2"/>
      </rPr>
      <t>Utility Allowance:</t>
    </r>
    <r>
      <rPr>
        <sz val="10"/>
        <color theme="1"/>
        <rFont val="Arial"/>
        <family val="2"/>
      </rPr>
      <t xml:space="preserve"> If all utilities are paid by owner, enter $0.</t>
    </r>
  </si>
  <si>
    <r>
      <rPr>
        <b/>
        <sz val="10"/>
        <color theme="1"/>
        <rFont val="Arial"/>
        <family val="2"/>
      </rPr>
      <t xml:space="preserve">Project Based Rental Assistance: </t>
    </r>
    <r>
      <rPr>
        <sz val="10"/>
        <color theme="1"/>
        <rFont val="Arial"/>
        <family val="2"/>
      </rPr>
      <t>If any units in the project have PBRA mark as "yes", otherwise select "no".</t>
    </r>
  </si>
  <si>
    <t>The resident rents, PBRA rents, and service fees will populate automatically .</t>
  </si>
  <si>
    <t>You will need to enter all other project income (as applicable).</t>
  </si>
  <si>
    <t>Only include income that is project specific.</t>
  </si>
  <si>
    <t>Depending on the type of project and cashflow, consider a SHDP loan payment. It should not be assumed all loans are deferred (especially projects that charge rent).</t>
  </si>
  <si>
    <t>Enter data starting with the top row and only fill in gray cells. White cells will calculate.</t>
  </si>
  <si>
    <t>SHD Funds</t>
  </si>
  <si>
    <t>Please read the SHD Guidelines &amp; Instructions before completing Part 2</t>
  </si>
  <si>
    <r>
      <rPr>
        <b/>
        <sz val="10"/>
        <color theme="1"/>
        <rFont val="Arial"/>
        <family val="2"/>
      </rPr>
      <t>Mandatory Service Fees:</t>
    </r>
    <r>
      <rPr>
        <sz val="10"/>
        <color theme="1"/>
        <rFont val="Arial"/>
        <family val="2"/>
      </rPr>
      <t xml:space="preserve"> Enter the cost of any required fees (i.e. laundry room fee, pest control, renters insurance, etc.).</t>
    </r>
  </si>
  <si>
    <t xml:space="preserve">Insert your predicted vacancy rate for years 1, 2 and 3-30. SHDP assumes a vacancy rate of 7% of projects that charge rent. If your assumptions are different, please explain in Part 1. </t>
  </si>
  <si>
    <t>Tab 3. Rent &amp; Mandatory Fees Structure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</si>
</sst>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rgb="FFC00000"/>
      <name val="Arial"/>
      <family val="2"/>
    </font>
    <font>
      <sz val="10"/>
      <color theme="0" tint="-0.499984740745262"/>
      <name val="Arial"/>
      <family val="2"/>
    </font>
    <font>
      <i/>
      <sz val="12"/>
      <color rgb="FF000000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3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44" fontId="0" fillId="3" borderId="9" xfId="0" applyNumberFormat="1" applyFill="1" applyBorder="1" applyProtection="1">
      <protection locked="0"/>
    </xf>
    <xf numFmtId="9" fontId="0" fillId="3" borderId="9" xfId="1" applyFont="1" applyFill="1" applyBorder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3" borderId="4" xfId="0" applyFill="1" applyBorder="1" applyProtection="1">
      <protection locked="0"/>
    </xf>
    <xf numFmtId="0" fontId="9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0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/>
    <xf numFmtId="0" fontId="14" fillId="0" borderId="0" xfId="0" applyFont="1" applyFill="1" applyProtection="1">
      <protection hidden="1"/>
    </xf>
    <xf numFmtId="44" fontId="0" fillId="3" borderId="4" xfId="0" applyNumberFormat="1" applyFill="1" applyBorder="1" applyProtection="1">
      <protection locked="0"/>
    </xf>
    <xf numFmtId="44" fontId="0" fillId="3" borderId="11" xfId="0" applyNumberFormat="1" applyFill="1" applyBorder="1" applyProtection="1">
      <protection locked="0"/>
    </xf>
    <xf numFmtId="44" fontId="0" fillId="3" borderId="12" xfId="0" applyNumberFormat="1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8" fillId="6" borderId="0" xfId="0" applyFont="1" applyFill="1" applyProtection="1">
      <protection hidden="1"/>
    </xf>
    <xf numFmtId="0" fontId="19" fillId="6" borderId="0" xfId="0" applyFont="1" applyFill="1" applyProtection="1">
      <protection hidden="1"/>
    </xf>
    <xf numFmtId="0" fontId="17" fillId="0" borderId="9" xfId="0" applyFont="1" applyBorder="1" applyProtection="1">
      <protection hidden="1"/>
    </xf>
    <xf numFmtId="0" fontId="0" fillId="0" borderId="9" xfId="0" applyBorder="1" applyProtection="1"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3" borderId="17" xfId="0" applyFill="1" applyBorder="1" applyProtection="1">
      <protection hidden="1"/>
    </xf>
    <xf numFmtId="165" fontId="0" fillId="3" borderId="17" xfId="2" applyNumberFormat="1" applyFont="1" applyFill="1" applyBorder="1" applyProtection="1">
      <protection hidden="1"/>
    </xf>
    <xf numFmtId="165" fontId="0" fillId="0" borderId="17" xfId="0" applyNumberFormat="1" applyBorder="1" applyProtection="1">
      <protection hidden="1"/>
    </xf>
    <xf numFmtId="0" fontId="0" fillId="3" borderId="9" xfId="0" applyFill="1" applyBorder="1" applyProtection="1">
      <protection hidden="1"/>
    </xf>
    <xf numFmtId="165" fontId="0" fillId="3" borderId="9" xfId="2" applyNumberFormat="1" applyFont="1" applyFill="1" applyBorder="1" applyProtection="1">
      <protection hidden="1"/>
    </xf>
    <xf numFmtId="165" fontId="0" fillId="0" borderId="9" xfId="0" applyNumberFormat="1" applyBorder="1" applyProtection="1">
      <protection hidden="1"/>
    </xf>
    <xf numFmtId="0" fontId="0" fillId="3" borderId="24" xfId="0" applyFill="1" applyBorder="1" applyProtection="1">
      <protection hidden="1"/>
    </xf>
    <xf numFmtId="165" fontId="0" fillId="3" borderId="24" xfId="2" applyNumberFormat="1" applyFont="1" applyFill="1" applyBorder="1" applyProtection="1">
      <protection hidden="1"/>
    </xf>
    <xf numFmtId="165" fontId="0" fillId="0" borderId="24" xfId="0" applyNumberFormat="1" applyBorder="1" applyProtection="1">
      <protection hidden="1"/>
    </xf>
    <xf numFmtId="0" fontId="0" fillId="0" borderId="17" xfId="0" applyBorder="1" applyProtection="1">
      <protection hidden="1"/>
    </xf>
    <xf numFmtId="44" fontId="0" fillId="0" borderId="17" xfId="2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17" fillId="0" borderId="0" xfId="0" applyFont="1" applyBorder="1" applyProtection="1">
      <protection hidden="1"/>
    </xf>
    <xf numFmtId="0" fontId="0" fillId="0" borderId="2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0" fillId="4" borderId="7" xfId="0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1" fillId="0" borderId="9" xfId="0" applyFont="1" applyFill="1" applyBorder="1" applyProtection="1">
      <protection hidden="1"/>
    </xf>
    <xf numFmtId="44" fontId="0" fillId="0" borderId="9" xfId="0" applyNumberFormat="1" applyFill="1" applyBorder="1" applyProtection="1">
      <protection hidden="1"/>
    </xf>
    <xf numFmtId="0" fontId="15" fillId="0" borderId="0" xfId="0" applyFont="1" applyProtection="1">
      <protection hidden="1"/>
    </xf>
    <xf numFmtId="42" fontId="0" fillId="0" borderId="0" xfId="0" applyNumberForma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7" xfId="0" applyBorder="1" applyProtection="1">
      <protection hidden="1"/>
    </xf>
    <xf numFmtId="0" fontId="0" fillId="4" borderId="21" xfId="0" applyFill="1" applyBorder="1" applyProtection="1">
      <protection hidden="1"/>
    </xf>
    <xf numFmtId="44" fontId="0" fillId="0" borderId="10" xfId="0" applyNumberFormat="1" applyBorder="1" applyProtection="1">
      <protection hidden="1"/>
    </xf>
    <xf numFmtId="42" fontId="2" fillId="0" borderId="0" xfId="0" applyNumberFormat="1" applyFont="1" applyBorder="1" applyProtection="1">
      <protection hidden="1"/>
    </xf>
    <xf numFmtId="0" fontId="0" fillId="0" borderId="5" xfId="0" applyBorder="1" applyProtection="1">
      <protection hidden="1"/>
    </xf>
    <xf numFmtId="0" fontId="5" fillId="0" borderId="1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alignment horizontal="right"/>
      <protection hidden="1"/>
    </xf>
    <xf numFmtId="0" fontId="0" fillId="4" borderId="15" xfId="0" applyFill="1" applyBorder="1" applyProtection="1">
      <protection hidden="1"/>
    </xf>
    <xf numFmtId="0" fontId="1" fillId="0" borderId="4" xfId="0" applyFont="1" applyBorder="1" applyAlignment="1" applyProtection="1">
      <alignment horizontal="right"/>
      <protection hidden="1"/>
    </xf>
    <xf numFmtId="0" fontId="0" fillId="4" borderId="17" xfId="0" applyFill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" xfId="0" applyBorder="1" applyAlignment="1" applyProtection="1">
      <alignment wrapText="1"/>
      <protection hidden="1"/>
    </xf>
    <xf numFmtId="44" fontId="0" fillId="0" borderId="9" xfId="0" applyNumberFormat="1" applyBorder="1" applyProtection="1">
      <protection hidden="1"/>
    </xf>
    <xf numFmtId="42" fontId="2" fillId="0" borderId="0" xfId="0" applyNumberFormat="1" applyFont="1" applyProtection="1">
      <protection hidden="1"/>
    </xf>
    <xf numFmtId="0" fontId="1" fillId="0" borderId="0" xfId="0" applyFont="1" applyBorder="1" applyAlignment="1" applyProtection="1">
      <alignment horizontal="center" wrapText="1"/>
      <protection hidden="1"/>
    </xf>
    <xf numFmtId="0" fontId="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Protection="1">
      <protection hidden="1"/>
    </xf>
    <xf numFmtId="44" fontId="0" fillId="0" borderId="17" xfId="2" applyFont="1" applyFill="1" applyBorder="1" applyProtection="1">
      <protection hidden="1"/>
    </xf>
    <xf numFmtId="165" fontId="0" fillId="0" borderId="17" xfId="0" applyNumberFormat="1" applyFill="1" applyBorder="1" applyProtection="1">
      <protection hidden="1"/>
    </xf>
    <xf numFmtId="44" fontId="0" fillId="0" borderId="24" xfId="2" applyFont="1" applyFill="1" applyBorder="1" applyProtection="1">
      <protection hidden="1"/>
    </xf>
    <xf numFmtId="165" fontId="0" fillId="0" borderId="24" xfId="0" applyNumberFormat="1" applyFill="1" applyBorder="1" applyProtection="1">
      <protection hidden="1"/>
    </xf>
    <xf numFmtId="0" fontId="0" fillId="0" borderId="19" xfId="0" applyBorder="1" applyProtection="1">
      <protection hidden="1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Protection="1">
      <protection locked="0"/>
    </xf>
    <xf numFmtId="44" fontId="0" fillId="3" borderId="17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44" fontId="0" fillId="3" borderId="9" xfId="2" applyFont="1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44" fontId="0" fillId="3" borderId="24" xfId="2" applyFont="1" applyFill="1" applyBorder="1" applyProtection="1">
      <protection locked="0"/>
    </xf>
    <xf numFmtId="44" fontId="0" fillId="0" borderId="24" xfId="2" applyFont="1" applyFill="1" applyBorder="1" applyProtection="1">
      <protection locked="0"/>
    </xf>
    <xf numFmtId="0" fontId="0" fillId="4" borderId="9" xfId="0" applyFill="1" applyBorder="1" applyProtection="1">
      <protection hidden="1"/>
    </xf>
    <xf numFmtId="0" fontId="7" fillId="4" borderId="9" xfId="0" applyFont="1" applyFill="1" applyBorder="1" applyProtection="1">
      <protection hidden="1"/>
    </xf>
    <xf numFmtId="44" fontId="7" fillId="4" borderId="9" xfId="0" applyNumberFormat="1" applyFont="1" applyFill="1" applyBorder="1" applyProtection="1">
      <protection hidden="1"/>
    </xf>
    <xf numFmtId="0" fontId="16" fillId="0" borderId="9" xfId="0" applyFont="1" applyBorder="1" applyProtection="1">
      <protection hidden="1"/>
    </xf>
    <xf numFmtId="0" fontId="5" fillId="4" borderId="9" xfId="0" applyFont="1" applyFill="1" applyBorder="1" applyProtection="1">
      <protection hidden="1"/>
    </xf>
    <xf numFmtId="44" fontId="5" fillId="4" borderId="9" xfId="0" applyNumberFormat="1" applyFont="1" applyFill="1" applyBorder="1" applyProtection="1">
      <protection hidden="1"/>
    </xf>
    <xf numFmtId="44" fontId="7" fillId="4" borderId="9" xfId="0" applyNumberFormat="1" applyFont="1" applyFill="1" applyBorder="1" applyProtection="1">
      <protection locked="0"/>
    </xf>
    <xf numFmtId="0" fontId="0" fillId="5" borderId="0" xfId="0" applyFill="1" applyProtection="1">
      <protection hidden="1"/>
    </xf>
    <xf numFmtId="9" fontId="0" fillId="0" borderId="9" xfId="1" applyFont="1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Fill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15" xfId="0" applyNumberFormat="1" applyBorder="1" applyProtection="1">
      <protection hidden="1"/>
    </xf>
    <xf numFmtId="44" fontId="0" fillId="0" borderId="20" xfId="0" applyNumberFormat="1" applyBorder="1" applyProtection="1">
      <protection hidden="1"/>
    </xf>
    <xf numFmtId="44" fontId="0" fillId="0" borderId="0" xfId="0" applyNumberFormat="1" applyBorder="1" applyProtection="1">
      <protection hidden="1"/>
    </xf>
    <xf numFmtId="0" fontId="0" fillId="0" borderId="16" xfId="0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6" fillId="0" borderId="16" xfId="0" applyNumberFormat="1" applyFont="1" applyBorder="1" applyProtection="1">
      <protection hidden="1"/>
    </xf>
    <xf numFmtId="44" fontId="6" fillId="0" borderId="20" xfId="0" applyNumberFormat="1" applyFont="1" applyBorder="1" applyProtection="1">
      <protection hidden="1"/>
    </xf>
    <xf numFmtId="44" fontId="6" fillId="0" borderId="0" xfId="0" applyNumberFormat="1" applyFont="1" applyBorder="1" applyProtection="1">
      <protection hidden="1"/>
    </xf>
    <xf numFmtId="164" fontId="0" fillId="0" borderId="16" xfId="0" applyNumberFormat="1" applyFill="1" applyBorder="1" applyProtection="1">
      <protection hidden="1"/>
    </xf>
    <xf numFmtId="44" fontId="0" fillId="0" borderId="20" xfId="0" applyNumberFormat="1" applyFill="1" applyBorder="1" applyProtection="1">
      <protection hidden="1"/>
    </xf>
    <xf numFmtId="44" fontId="0" fillId="0" borderId="0" xfId="0" applyNumberFormat="1" applyFill="1" applyBorder="1" applyProtection="1">
      <protection hidden="1"/>
    </xf>
    <xf numFmtId="0" fontId="0" fillId="0" borderId="17" xfId="0" applyFont="1" applyFill="1" applyBorder="1" applyProtection="1">
      <protection hidden="1"/>
    </xf>
    <xf numFmtId="164" fontId="0" fillId="0" borderId="17" xfId="0" applyNumberFormat="1" applyBorder="1" applyProtection="1">
      <protection hidden="1"/>
    </xf>
    <xf numFmtId="164" fontId="0" fillId="0" borderId="18" xfId="0" applyNumberFormat="1" applyBorder="1" applyProtection="1">
      <protection hidden="1"/>
    </xf>
    <xf numFmtId="164" fontId="0" fillId="0" borderId="22" xfId="0" applyNumberFormat="1" applyBorder="1" applyProtection="1">
      <protection hidden="1"/>
    </xf>
    <xf numFmtId="164" fontId="0" fillId="0" borderId="19" xfId="0" applyNumberFormat="1" applyBorder="1" applyProtection="1">
      <protection hidden="1"/>
    </xf>
    <xf numFmtId="0" fontId="0" fillId="0" borderId="17" xfId="0" applyFill="1" applyBorder="1" applyProtection="1">
      <protection hidden="1"/>
    </xf>
    <xf numFmtId="2" fontId="0" fillId="3" borderId="19" xfId="0" applyNumberFormat="1" applyFill="1" applyBorder="1" applyProtection="1">
      <protection locked="0"/>
    </xf>
    <xf numFmtId="0" fontId="1" fillId="0" borderId="0" xfId="0" applyFont="1" applyFill="1" applyBorder="1" applyProtection="1">
      <protection hidden="1"/>
    </xf>
    <xf numFmtId="0" fontId="20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0" fillId="0" borderId="9" xfId="0" applyFill="1" applyBorder="1" applyProtection="1">
      <protection locked="0"/>
    </xf>
    <xf numFmtId="0" fontId="11" fillId="6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5" fillId="7" borderId="14" xfId="0" applyFont="1" applyFill="1" applyBorder="1" applyAlignment="1" applyProtection="1">
      <alignment horizontal="left" vertical="top" wrapText="1"/>
      <protection hidden="1"/>
    </xf>
    <xf numFmtId="0" fontId="5" fillId="0" borderId="31" xfId="0" applyFont="1" applyFill="1" applyBorder="1" applyAlignment="1" applyProtection="1">
      <alignment horizontal="right" vertical="top" wrapText="1"/>
      <protection hidden="1"/>
    </xf>
    <xf numFmtId="0" fontId="1" fillId="0" borderId="26" xfId="0" applyFont="1" applyBorder="1" applyProtection="1"/>
    <xf numFmtId="0" fontId="0" fillId="0" borderId="27" xfId="0" applyBorder="1" applyProtection="1"/>
    <xf numFmtId="0" fontId="0" fillId="0" borderId="18" xfId="0" applyBorder="1" applyProtection="1"/>
    <xf numFmtId="0" fontId="1" fillId="0" borderId="13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14" fillId="0" borderId="2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23" xfId="0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3" borderId="13" xfId="0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0" borderId="26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Alignment="1" applyProtection="1">
      <alignment horizontal="center" wrapText="1"/>
      <protection hidden="1"/>
    </xf>
    <xf numFmtId="0" fontId="9" fillId="0" borderId="0" xfId="0" applyFont="1" applyProtection="1">
      <protection hidden="1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320040</xdr:colOff>
          <xdr:row>2</xdr:row>
          <xdr:rowOff>30480</xdr:rowOff>
        </xdr:from>
        <xdr:to>
          <xdr:col>11</xdr:col>
          <xdr:colOff>990600</xdr:colOff>
          <xdr:row>2</xdr:row>
          <xdr:rowOff>198120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Electric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640080</xdr:colOff>
          <xdr:row>2</xdr:row>
          <xdr:rowOff>30480</xdr:rowOff>
        </xdr:from>
        <xdr:to>
          <xdr:col>13</xdr:col>
          <xdr:colOff>1249680</xdr:colOff>
          <xdr:row>2</xdr:row>
          <xdr:rowOff>198120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1272540</xdr:colOff>
          <xdr:row>2</xdr:row>
          <xdr:rowOff>30480</xdr:rowOff>
        </xdr:from>
        <xdr:to>
          <xdr:col>12</xdr:col>
          <xdr:colOff>556260</xdr:colOff>
          <xdr:row>2</xdr:row>
          <xdr:rowOff>198120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Water/Sewer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1158240</xdr:colOff>
          <xdr:row>2</xdr:row>
          <xdr:rowOff>30480</xdr:rowOff>
        </xdr:from>
        <xdr:to>
          <xdr:col>13</xdr:col>
          <xdr:colOff>419100</xdr:colOff>
          <xdr:row>2</xdr:row>
          <xdr:rowOff>198120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4"/>
  <sheetViews>
    <sheetView showGridLines="0" tabSelected="1" zoomScale="110" zoomScaleNormal="110" workbookViewId="0"/>
  </sheetViews>
  <sheetFormatPr defaultColWidth="8.88671875" defaultRowHeight="13.2" x14ac:dyDescent="0.25"/>
  <cols>
    <col min="1" max="1" width="27.6640625" style="6" customWidth="1"/>
    <col min="2" max="2" width="18.6640625" style="6" customWidth="1"/>
    <col min="3" max="3" width="14" style="6" customWidth="1"/>
    <col min="4" max="4" width="14.6640625" style="6" customWidth="1"/>
    <col min="5" max="5" width="15.33203125" style="6" customWidth="1"/>
    <col min="6" max="6" width="15.5546875" style="6" bestFit="1" customWidth="1"/>
    <col min="7" max="7" width="18.6640625" style="6" bestFit="1" customWidth="1"/>
    <col min="8" max="8" width="24.44140625" style="6" bestFit="1" customWidth="1"/>
    <col min="9" max="9" width="24.33203125" style="6" bestFit="1" customWidth="1"/>
    <col min="10" max="10" width="23.88671875" style="6" customWidth="1"/>
    <col min="11" max="11" width="17.33203125" style="6" customWidth="1"/>
    <col min="12" max="16384" width="8.88671875" style="6"/>
  </cols>
  <sheetData>
    <row r="1" spans="1:6" x14ac:dyDescent="0.25">
      <c r="A1" s="19"/>
      <c r="B1" s="19"/>
    </row>
    <row r="2" spans="1:6" ht="21" x14ac:dyDescent="0.4">
      <c r="A2" s="170" t="s">
        <v>264</v>
      </c>
      <c r="F2" s="21" t="s">
        <v>283</v>
      </c>
    </row>
    <row r="3" spans="1:6" ht="17.399999999999999" x14ac:dyDescent="0.3">
      <c r="A3" s="20" t="s">
        <v>137</v>
      </c>
    </row>
    <row r="5" spans="1:6" x14ac:dyDescent="0.25">
      <c r="A5" s="145" t="s">
        <v>191</v>
      </c>
    </row>
    <row r="6" spans="1:6" x14ac:dyDescent="0.25">
      <c r="A6" s="22"/>
    </row>
    <row r="7" spans="1:6" ht="13.8" x14ac:dyDescent="0.25">
      <c r="A7" s="23" t="s">
        <v>204</v>
      </c>
    </row>
    <row r="8" spans="1:6" x14ac:dyDescent="0.25">
      <c r="A8" s="24" t="s">
        <v>205</v>
      </c>
    </row>
    <row r="9" spans="1:6" x14ac:dyDescent="0.25">
      <c r="A9" s="22"/>
    </row>
    <row r="10" spans="1:6" ht="13.8" x14ac:dyDescent="0.25">
      <c r="A10" s="23" t="s">
        <v>206</v>
      </c>
    </row>
    <row r="11" spans="1:6" x14ac:dyDescent="0.25">
      <c r="A11" s="24" t="s">
        <v>212</v>
      </c>
    </row>
    <row r="12" spans="1:6" x14ac:dyDescent="0.25">
      <c r="A12" s="24" t="s">
        <v>213</v>
      </c>
    </row>
    <row r="14" spans="1:6" ht="13.8" x14ac:dyDescent="0.25">
      <c r="A14" s="23" t="s">
        <v>243</v>
      </c>
      <c r="B14" s="15"/>
    </row>
    <row r="15" spans="1:6" x14ac:dyDescent="0.25">
      <c r="A15" s="6" t="s">
        <v>242</v>
      </c>
    </row>
    <row r="16" spans="1:6" x14ac:dyDescent="0.25">
      <c r="A16" s="6" t="s">
        <v>274</v>
      </c>
    </row>
    <row r="17" spans="1:1" x14ac:dyDescent="0.25">
      <c r="A17" s="6" t="s">
        <v>275</v>
      </c>
    </row>
    <row r="18" spans="1:1" x14ac:dyDescent="0.25">
      <c r="A18" s="6" t="s">
        <v>284</v>
      </c>
    </row>
    <row r="19" spans="1:1" x14ac:dyDescent="0.25">
      <c r="A19" s="6" t="s">
        <v>192</v>
      </c>
    </row>
    <row r="20" spans="1:1" x14ac:dyDescent="0.25">
      <c r="A20" s="6" t="s">
        <v>276</v>
      </c>
    </row>
    <row r="21" spans="1:1" x14ac:dyDescent="0.25">
      <c r="A21" s="6" t="s">
        <v>214</v>
      </c>
    </row>
    <row r="23" spans="1:1" ht="13.8" x14ac:dyDescent="0.25">
      <c r="A23" s="23" t="s">
        <v>207</v>
      </c>
    </row>
    <row r="24" spans="1:1" x14ac:dyDescent="0.25">
      <c r="A24" s="6" t="s">
        <v>277</v>
      </c>
    </row>
    <row r="25" spans="1:1" x14ac:dyDescent="0.25">
      <c r="A25" s="6" t="s">
        <v>278</v>
      </c>
    </row>
    <row r="26" spans="1:1" x14ac:dyDescent="0.25">
      <c r="A26" s="24" t="s">
        <v>279</v>
      </c>
    </row>
    <row r="27" spans="1:1" x14ac:dyDescent="0.25">
      <c r="A27" s="24"/>
    </row>
    <row r="28" spans="1:1" ht="13.8" x14ac:dyDescent="0.25">
      <c r="A28" s="23" t="s">
        <v>210</v>
      </c>
    </row>
    <row r="29" spans="1:1" x14ac:dyDescent="0.25">
      <c r="A29" s="6" t="s">
        <v>208</v>
      </c>
    </row>
    <row r="30" spans="1:1" ht="13.8" x14ac:dyDescent="0.25">
      <c r="A30" s="25"/>
    </row>
    <row r="31" spans="1:1" ht="13.8" x14ac:dyDescent="0.25">
      <c r="A31" s="23" t="s">
        <v>211</v>
      </c>
    </row>
    <row r="32" spans="1:1" x14ac:dyDescent="0.25">
      <c r="A32" s="24" t="s">
        <v>285</v>
      </c>
    </row>
    <row r="33" spans="1:11" x14ac:dyDescent="0.25">
      <c r="A33" s="24" t="s">
        <v>209</v>
      </c>
    </row>
    <row r="35" spans="1:11" ht="17.399999999999999" x14ac:dyDescent="0.3">
      <c r="A35" s="26" t="s">
        <v>286</v>
      </c>
      <c r="B35" s="27"/>
      <c r="C35" s="142"/>
    </row>
    <row r="37" spans="1:11" ht="15.6" x14ac:dyDescent="0.3">
      <c r="A37" s="28" t="s">
        <v>170</v>
      </c>
      <c r="B37" s="29" t="s">
        <v>156</v>
      </c>
      <c r="I37" s="15"/>
    </row>
    <row r="39" spans="1:11" s="31" customFormat="1" ht="40.200000000000003" thickBot="1" x14ac:dyDescent="0.3">
      <c r="A39" s="30" t="s">
        <v>176</v>
      </c>
      <c r="B39" s="30" t="s">
        <v>171</v>
      </c>
      <c r="C39" s="30" t="s">
        <v>147</v>
      </c>
      <c r="D39" s="30" t="s">
        <v>148</v>
      </c>
      <c r="E39" s="30" t="s">
        <v>172</v>
      </c>
      <c r="F39" s="30" t="s">
        <v>222</v>
      </c>
      <c r="G39" s="30" t="s">
        <v>193</v>
      </c>
      <c r="H39" s="30" t="s">
        <v>232</v>
      </c>
      <c r="I39" s="30" t="s">
        <v>227</v>
      </c>
      <c r="J39" s="30" t="s">
        <v>194</v>
      </c>
      <c r="K39" s="30" t="s">
        <v>195</v>
      </c>
    </row>
    <row r="40" spans="1:11" x14ac:dyDescent="0.25">
      <c r="A40" s="32">
        <v>4</v>
      </c>
      <c r="B40" s="32" t="s">
        <v>165</v>
      </c>
      <c r="C40" s="32">
        <v>1</v>
      </c>
      <c r="D40" s="32">
        <v>650</v>
      </c>
      <c r="E40" s="32">
        <v>1</v>
      </c>
      <c r="F40" s="33">
        <v>250</v>
      </c>
      <c r="G40" s="33">
        <v>98</v>
      </c>
      <c r="H40" s="33">
        <v>0</v>
      </c>
      <c r="I40" s="34">
        <f>SUM(F40:H40)</f>
        <v>348</v>
      </c>
      <c r="J40" s="32" t="s">
        <v>158</v>
      </c>
      <c r="K40" s="32" t="s">
        <v>163</v>
      </c>
    </row>
    <row r="41" spans="1:11" x14ac:dyDescent="0.25">
      <c r="A41" s="35">
        <v>4</v>
      </c>
      <c r="B41" s="35" t="s">
        <v>165</v>
      </c>
      <c r="C41" s="35">
        <v>1</v>
      </c>
      <c r="D41" s="35">
        <v>650</v>
      </c>
      <c r="E41" s="35">
        <v>0</v>
      </c>
      <c r="F41" s="36">
        <v>450</v>
      </c>
      <c r="G41" s="36">
        <v>98</v>
      </c>
      <c r="H41" s="36">
        <v>0</v>
      </c>
      <c r="I41" s="37">
        <f t="shared" ref="I41:I44" si="0">SUM(F41:H41)</f>
        <v>548</v>
      </c>
      <c r="J41" s="35" t="s">
        <v>162</v>
      </c>
      <c r="K41" s="32" t="s">
        <v>163</v>
      </c>
    </row>
    <row r="42" spans="1:11" x14ac:dyDescent="0.25">
      <c r="A42" s="35">
        <v>2</v>
      </c>
      <c r="B42" s="35" t="s">
        <v>167</v>
      </c>
      <c r="C42" s="35">
        <v>1</v>
      </c>
      <c r="D42" s="35">
        <v>850</v>
      </c>
      <c r="E42" s="35">
        <v>1</v>
      </c>
      <c r="F42" s="36">
        <v>600</v>
      </c>
      <c r="G42" s="36">
        <v>125</v>
      </c>
      <c r="H42" s="36">
        <v>0</v>
      </c>
      <c r="I42" s="37">
        <f t="shared" si="0"/>
        <v>725</v>
      </c>
      <c r="J42" s="35" t="s">
        <v>162</v>
      </c>
      <c r="K42" s="32" t="s">
        <v>163</v>
      </c>
    </row>
    <row r="43" spans="1:11" x14ac:dyDescent="0.25">
      <c r="A43" s="35"/>
      <c r="B43" s="35"/>
      <c r="C43" s="35"/>
      <c r="D43" s="35"/>
      <c r="E43" s="35"/>
      <c r="F43" s="36"/>
      <c r="G43" s="36"/>
      <c r="H43" s="36"/>
      <c r="I43" s="37">
        <f t="shared" si="0"/>
        <v>0</v>
      </c>
      <c r="J43" s="35"/>
      <c r="K43" s="32"/>
    </row>
    <row r="44" spans="1:11" ht="13.8" thickBot="1" x14ac:dyDescent="0.3">
      <c r="A44" s="38"/>
      <c r="B44" s="38"/>
      <c r="C44" s="38"/>
      <c r="D44" s="38"/>
      <c r="E44" s="38"/>
      <c r="F44" s="39"/>
      <c r="G44" s="39"/>
      <c r="H44" s="39"/>
      <c r="I44" s="40">
        <f t="shared" si="0"/>
        <v>0</v>
      </c>
      <c r="J44" s="38"/>
      <c r="K44" s="32"/>
    </row>
    <row r="45" spans="1:11" x14ac:dyDescent="0.25">
      <c r="A45" s="41">
        <f>SUM(A40:A44)</f>
        <v>10</v>
      </c>
      <c r="B45" s="41" t="s">
        <v>175</v>
      </c>
      <c r="C45" s="41" t="s">
        <v>175</v>
      </c>
      <c r="D45" s="41">
        <f t="shared" ref="D45:I45" si="1">SUM(D40:D44)</f>
        <v>2150</v>
      </c>
      <c r="E45" s="41">
        <f t="shared" si="1"/>
        <v>2</v>
      </c>
      <c r="F45" s="42">
        <f t="shared" si="1"/>
        <v>1300</v>
      </c>
      <c r="G45" s="42">
        <f t="shared" si="1"/>
        <v>321</v>
      </c>
      <c r="H45" s="42">
        <f t="shared" si="1"/>
        <v>0</v>
      </c>
      <c r="I45" s="42">
        <f t="shared" si="1"/>
        <v>1621</v>
      </c>
      <c r="J45" s="34" t="s">
        <v>175</v>
      </c>
      <c r="K45" s="34"/>
    </row>
    <row r="47" spans="1:11" x14ac:dyDescent="0.25">
      <c r="A47" s="151" t="s">
        <v>196</v>
      </c>
      <c r="B47" s="152"/>
    </row>
    <row r="48" spans="1:11" x14ac:dyDescent="0.25">
      <c r="A48" s="43" t="s">
        <v>197</v>
      </c>
      <c r="B48" s="43">
        <v>10</v>
      </c>
    </row>
    <row r="49" spans="1:2" x14ac:dyDescent="0.25">
      <c r="A49" s="43" t="s">
        <v>198</v>
      </c>
      <c r="B49" s="43">
        <v>8</v>
      </c>
    </row>
    <row r="50" spans="1:2" x14ac:dyDescent="0.25">
      <c r="A50" s="153" t="s">
        <v>199</v>
      </c>
      <c r="B50" s="153"/>
    </row>
    <row r="51" spans="1:2" x14ac:dyDescent="0.25">
      <c r="A51" s="153" t="s">
        <v>200</v>
      </c>
      <c r="B51" s="153"/>
    </row>
    <row r="52" spans="1:2" x14ac:dyDescent="0.25">
      <c r="A52" s="43" t="s">
        <v>201</v>
      </c>
      <c r="B52" s="43">
        <v>2</v>
      </c>
    </row>
    <row r="53" spans="1:2" x14ac:dyDescent="0.25">
      <c r="A53" s="153" t="s">
        <v>202</v>
      </c>
      <c r="B53" s="153"/>
    </row>
    <row r="54" spans="1:2" x14ac:dyDescent="0.25">
      <c r="A54" s="153" t="s">
        <v>203</v>
      </c>
      <c r="B54" s="153"/>
    </row>
  </sheetData>
  <sheetProtection algorithmName="SHA-512" hashValue="o/JeZQbzVN5pYnwx/bSHZDi8q56B7r6DvrUVZEGMMEjMRiWXT0MMJF1wEtudvDqYCjXsny3D14RebqLxiaHtJg==" saltValue="J+XRbaiY94yEDUJKZTH47Q==" spinCount="100000" sheet="1" selectLockedCells="1"/>
  <mergeCells count="5">
    <mergeCell ref="A47:B47"/>
    <mergeCell ref="A50:B50"/>
    <mergeCell ref="A51:B51"/>
    <mergeCell ref="A53:B53"/>
    <mergeCell ref="A54:B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5"/>
  <sheetViews>
    <sheetView showGridLines="0" zoomScaleNormal="100" workbookViewId="0">
      <selection activeCell="C8" sqref="C8"/>
    </sheetView>
  </sheetViews>
  <sheetFormatPr defaultColWidth="8.88671875" defaultRowHeight="13.2" x14ac:dyDescent="0.25"/>
  <cols>
    <col min="1" max="1" width="5.109375" style="6" customWidth="1"/>
    <col min="2" max="2" width="47.44140625" style="6" customWidth="1"/>
    <col min="3" max="3" width="19.88671875" style="6" customWidth="1"/>
    <col min="4" max="4" width="16.44140625" style="6" customWidth="1"/>
    <col min="5" max="5" width="12.6640625" style="11" customWidth="1"/>
    <col min="6" max="6" width="16.44140625" style="11" customWidth="1"/>
    <col min="7" max="7" width="12.109375" style="6" customWidth="1"/>
    <col min="8" max="16384" width="8.88671875" style="6"/>
  </cols>
  <sheetData>
    <row r="1" spans="1:10" x14ac:dyDescent="0.25">
      <c r="B1" s="19"/>
    </row>
    <row r="2" spans="1:10" ht="17.399999999999999" x14ac:dyDescent="0.3">
      <c r="A2" s="20" t="s">
        <v>266</v>
      </c>
      <c r="F2" s="6"/>
      <c r="H2" s="21" t="s">
        <v>265</v>
      </c>
    </row>
    <row r="3" spans="1:10" ht="13.2" customHeight="1" x14ac:dyDescent="0.3">
      <c r="A3" s="20"/>
      <c r="F3" s="6"/>
      <c r="H3" s="21"/>
    </row>
    <row r="4" spans="1:10" ht="13.2" customHeight="1" x14ac:dyDescent="0.25">
      <c r="B4" s="44" t="s">
        <v>273</v>
      </c>
      <c r="C4" s="21"/>
    </row>
    <row r="5" spans="1:10" ht="13.2" customHeight="1" x14ac:dyDescent="0.25">
      <c r="C5" s="21"/>
    </row>
    <row r="6" spans="1:10" ht="15.6" x14ac:dyDescent="0.3">
      <c r="A6" s="45"/>
      <c r="B6" s="46" t="s">
        <v>0</v>
      </c>
      <c r="C6" s="45"/>
      <c r="D6" s="45"/>
      <c r="E6" s="19"/>
      <c r="F6" s="19"/>
      <c r="G6" s="45"/>
    </row>
    <row r="7" spans="1:10" ht="13.2" customHeight="1" x14ac:dyDescent="0.25">
      <c r="A7" s="47"/>
      <c r="B7" s="48" t="s">
        <v>38</v>
      </c>
      <c r="C7" s="49" t="s">
        <v>39</v>
      </c>
      <c r="D7" s="50" t="s">
        <v>40</v>
      </c>
      <c r="F7" s="51"/>
      <c r="G7" s="52"/>
    </row>
    <row r="8" spans="1:10" ht="13.2" customHeight="1" x14ac:dyDescent="0.25">
      <c r="A8" s="53">
        <v>1</v>
      </c>
      <c r="B8" s="53" t="s">
        <v>1</v>
      </c>
      <c r="C8" s="16">
        <v>0</v>
      </c>
      <c r="D8" s="54"/>
      <c r="E8" s="154"/>
      <c r="F8" s="155"/>
      <c r="G8" s="155"/>
      <c r="H8" s="155"/>
      <c r="I8" s="155"/>
      <c r="J8" s="155"/>
    </row>
    <row r="9" spans="1:10" ht="13.2" customHeight="1" x14ac:dyDescent="0.25">
      <c r="A9" s="53">
        <f>A8+1</f>
        <v>2</v>
      </c>
      <c r="B9" s="53" t="s">
        <v>2</v>
      </c>
      <c r="C9" s="16">
        <v>0</v>
      </c>
      <c r="D9" s="55"/>
      <c r="E9" s="154"/>
      <c r="F9" s="155"/>
      <c r="G9" s="155"/>
      <c r="H9" s="155"/>
      <c r="I9" s="155"/>
      <c r="J9" s="155"/>
    </row>
    <row r="10" spans="1:10" ht="13.2" customHeight="1" x14ac:dyDescent="0.25">
      <c r="A10" s="53">
        <f t="shared" ref="A10:A60" si="0">A9+1</f>
        <v>3</v>
      </c>
      <c r="B10" s="56" t="s">
        <v>220</v>
      </c>
      <c r="C10" s="57"/>
      <c r="D10" s="58">
        <f>SUM(C8:C9)</f>
        <v>0</v>
      </c>
      <c r="E10" s="154"/>
      <c r="F10" s="155"/>
      <c r="G10" s="155"/>
      <c r="H10" s="155"/>
      <c r="I10" s="155"/>
      <c r="J10" s="155"/>
    </row>
    <row r="11" spans="1:10" ht="13.2" customHeight="1" x14ac:dyDescent="0.25">
      <c r="A11" s="53">
        <v>4</v>
      </c>
      <c r="B11" s="53" t="s">
        <v>233</v>
      </c>
      <c r="C11" s="16">
        <v>0</v>
      </c>
      <c r="D11" s="54"/>
      <c r="E11" s="59"/>
      <c r="F11" s="59"/>
      <c r="G11" s="59"/>
      <c r="H11" s="59"/>
      <c r="I11" s="59"/>
      <c r="J11" s="59"/>
    </row>
    <row r="12" spans="1:10" ht="13.2" customHeight="1" x14ac:dyDescent="0.25">
      <c r="A12" s="53">
        <v>5</v>
      </c>
      <c r="B12" s="53" t="s">
        <v>234</v>
      </c>
      <c r="C12" s="16">
        <v>0</v>
      </c>
      <c r="D12" s="60"/>
      <c r="E12" s="19"/>
      <c r="F12" s="19"/>
      <c r="G12" s="45"/>
    </row>
    <row r="13" spans="1:10" ht="13.2" customHeight="1" x14ac:dyDescent="0.25">
      <c r="A13" s="53">
        <v>6</v>
      </c>
      <c r="B13" s="56" t="s">
        <v>221</v>
      </c>
      <c r="C13" s="57"/>
      <c r="D13" s="58">
        <f>SUM(C11:C12)</f>
        <v>0</v>
      </c>
      <c r="E13" s="19"/>
      <c r="F13" s="19"/>
      <c r="G13" s="45"/>
    </row>
    <row r="14" spans="1:10" ht="13.2" customHeight="1" x14ac:dyDescent="0.25">
      <c r="A14" s="53">
        <v>7</v>
      </c>
      <c r="B14" s="53" t="s">
        <v>3</v>
      </c>
      <c r="C14" s="16">
        <v>0</v>
      </c>
      <c r="D14" s="54"/>
      <c r="E14" s="61"/>
      <c r="F14" s="19"/>
      <c r="G14" s="45"/>
    </row>
    <row r="15" spans="1:10" ht="13.2" customHeight="1" x14ac:dyDescent="0.25">
      <c r="A15" s="53">
        <f t="shared" si="0"/>
        <v>8</v>
      </c>
      <c r="B15" s="53" t="s">
        <v>4</v>
      </c>
      <c r="C15" s="16">
        <v>0</v>
      </c>
      <c r="D15" s="54"/>
      <c r="E15" s="19"/>
      <c r="F15" s="19"/>
      <c r="G15" s="45"/>
    </row>
    <row r="16" spans="1:10" ht="13.2" customHeight="1" x14ac:dyDescent="0.25">
      <c r="A16" s="53">
        <f t="shared" si="0"/>
        <v>9</v>
      </c>
      <c r="B16" s="53" t="s">
        <v>7</v>
      </c>
      <c r="C16" s="16">
        <v>0</v>
      </c>
      <c r="D16" s="54"/>
      <c r="E16" s="19"/>
      <c r="F16" s="61"/>
      <c r="G16" s="19"/>
      <c r="H16" s="11"/>
      <c r="I16" s="11"/>
    </row>
    <row r="17" spans="1:15" ht="13.2" customHeight="1" x14ac:dyDescent="0.25">
      <c r="A17" s="53">
        <f t="shared" si="0"/>
        <v>10</v>
      </c>
      <c r="B17" s="62" t="s">
        <v>9</v>
      </c>
      <c r="C17" s="16">
        <v>0</v>
      </c>
      <c r="D17" s="63"/>
      <c r="E17" s="64" t="s">
        <v>142</v>
      </c>
      <c r="F17" s="65">
        <f>(C14+C15+C16+C8)*0.06</f>
        <v>0</v>
      </c>
      <c r="G17" s="19" t="s">
        <v>229</v>
      </c>
      <c r="H17" s="11"/>
      <c r="I17" s="11"/>
      <c r="J17" s="66"/>
      <c r="K17" s="66"/>
      <c r="L17" s="66"/>
      <c r="M17" s="66"/>
      <c r="N17" s="66"/>
      <c r="O17" s="66"/>
    </row>
    <row r="18" spans="1:15" ht="13.2" customHeight="1" x14ac:dyDescent="0.25">
      <c r="A18" s="53">
        <f t="shared" si="0"/>
        <v>11</v>
      </c>
      <c r="B18" s="62" t="s">
        <v>10</v>
      </c>
      <c r="C18" s="16">
        <v>0</v>
      </c>
      <c r="D18" s="63"/>
      <c r="E18" s="64" t="s">
        <v>142</v>
      </c>
      <c r="F18" s="65">
        <f>(C8+C14+C15+C16+C17)*0.1</f>
        <v>0</v>
      </c>
      <c r="G18" s="45" t="s">
        <v>230</v>
      </c>
    </row>
    <row r="19" spans="1:15" ht="13.2" customHeight="1" x14ac:dyDescent="0.25">
      <c r="A19" s="53">
        <f t="shared" si="0"/>
        <v>12</v>
      </c>
      <c r="B19" s="62" t="s">
        <v>8</v>
      </c>
      <c r="C19" s="16">
        <v>0</v>
      </c>
      <c r="D19" s="63"/>
      <c r="E19" s="64" t="s">
        <v>143</v>
      </c>
      <c r="F19" s="65">
        <f>(C8+C14+C15+C16+C17+C18)*0.15</f>
        <v>0</v>
      </c>
      <c r="G19" s="6" t="s">
        <v>249</v>
      </c>
    </row>
    <row r="20" spans="1:15" ht="13.2" customHeight="1" x14ac:dyDescent="0.25">
      <c r="A20" s="53">
        <f t="shared" si="0"/>
        <v>13</v>
      </c>
      <c r="B20" s="2" t="s">
        <v>48</v>
      </c>
      <c r="C20" s="16">
        <v>0</v>
      </c>
      <c r="D20" s="63"/>
      <c r="E20" s="140"/>
      <c r="F20" s="132"/>
    </row>
    <row r="21" spans="1:15" ht="13.2" customHeight="1" x14ac:dyDescent="0.25">
      <c r="A21" s="53">
        <f t="shared" si="0"/>
        <v>14</v>
      </c>
      <c r="B21" s="2" t="s">
        <v>46</v>
      </c>
      <c r="C21" s="16">
        <v>0</v>
      </c>
      <c r="D21" s="55"/>
      <c r="E21" s="19"/>
      <c r="F21" s="19"/>
      <c r="G21" s="45"/>
    </row>
    <row r="22" spans="1:15" ht="13.2" customHeight="1" x14ac:dyDescent="0.25">
      <c r="A22" s="53">
        <f t="shared" si="0"/>
        <v>15</v>
      </c>
      <c r="B22" s="56" t="s">
        <v>5</v>
      </c>
      <c r="C22" s="57"/>
      <c r="D22" s="58">
        <f>SUM(C14:C21)</f>
        <v>0</v>
      </c>
      <c r="E22" s="67"/>
      <c r="F22" s="67"/>
      <c r="G22" s="45"/>
    </row>
    <row r="23" spans="1:15" ht="13.2" customHeight="1" x14ac:dyDescent="0.25">
      <c r="A23" s="53">
        <f t="shared" si="0"/>
        <v>16</v>
      </c>
      <c r="B23" s="53" t="s">
        <v>11</v>
      </c>
      <c r="C23" s="16">
        <v>0</v>
      </c>
      <c r="D23" s="60"/>
      <c r="E23" s="19"/>
      <c r="F23" s="19"/>
      <c r="G23" s="45"/>
    </row>
    <row r="24" spans="1:15" ht="13.2" customHeight="1" x14ac:dyDescent="0.25">
      <c r="A24" s="53">
        <f t="shared" si="0"/>
        <v>17</v>
      </c>
      <c r="B24" s="53" t="s">
        <v>12</v>
      </c>
      <c r="C24" s="16">
        <v>0</v>
      </c>
      <c r="D24" s="54"/>
      <c r="E24" s="19"/>
      <c r="F24" s="19"/>
      <c r="G24" s="45"/>
    </row>
    <row r="25" spans="1:15" ht="13.2" customHeight="1" x14ac:dyDescent="0.25">
      <c r="A25" s="53">
        <f t="shared" si="0"/>
        <v>18</v>
      </c>
      <c r="B25" s="53" t="s">
        <v>13</v>
      </c>
      <c r="C25" s="16">
        <v>0</v>
      </c>
      <c r="D25" s="54"/>
      <c r="E25" s="19"/>
      <c r="F25" s="19"/>
      <c r="G25" s="45"/>
    </row>
    <row r="26" spans="1:15" ht="13.2" customHeight="1" x14ac:dyDescent="0.25">
      <c r="A26" s="53">
        <f t="shared" si="0"/>
        <v>19</v>
      </c>
      <c r="B26" s="53" t="s">
        <v>14</v>
      </c>
      <c r="C26" s="16">
        <v>0</v>
      </c>
      <c r="D26" s="54"/>
      <c r="E26" s="19"/>
      <c r="F26" s="19"/>
      <c r="G26" s="45"/>
    </row>
    <row r="27" spans="1:15" ht="13.2" customHeight="1" x14ac:dyDescent="0.25">
      <c r="A27" s="53">
        <f t="shared" si="0"/>
        <v>20</v>
      </c>
      <c r="B27" s="2" t="s">
        <v>244</v>
      </c>
      <c r="C27" s="16">
        <v>0</v>
      </c>
      <c r="D27" s="54"/>
      <c r="E27" s="19"/>
      <c r="F27" s="19"/>
      <c r="G27" s="45"/>
    </row>
    <row r="28" spans="1:15" ht="13.2" customHeight="1" x14ac:dyDescent="0.25">
      <c r="A28" s="53">
        <f t="shared" si="0"/>
        <v>21</v>
      </c>
      <c r="B28" s="53" t="s">
        <v>15</v>
      </c>
      <c r="C28" s="16">
        <v>0</v>
      </c>
      <c r="D28" s="54"/>
      <c r="E28" s="19"/>
      <c r="F28" s="19"/>
      <c r="G28" s="45"/>
    </row>
    <row r="29" spans="1:15" ht="13.2" customHeight="1" x14ac:dyDescent="0.25">
      <c r="A29" s="53">
        <f t="shared" si="0"/>
        <v>22</v>
      </c>
      <c r="B29" s="53" t="s">
        <v>16</v>
      </c>
      <c r="C29" s="16">
        <v>0</v>
      </c>
      <c r="D29" s="54"/>
      <c r="E29" s="19"/>
      <c r="F29" s="19"/>
      <c r="G29" s="45"/>
    </row>
    <row r="30" spans="1:15" ht="13.2" customHeight="1" x14ac:dyDescent="0.25">
      <c r="A30" s="53">
        <f t="shared" si="0"/>
        <v>23</v>
      </c>
      <c r="B30" s="53" t="s">
        <v>17</v>
      </c>
      <c r="C30" s="16">
        <v>0</v>
      </c>
      <c r="D30" s="54"/>
      <c r="E30" s="19"/>
      <c r="F30" s="19"/>
      <c r="G30" s="45"/>
    </row>
    <row r="31" spans="1:15" ht="13.2" customHeight="1" x14ac:dyDescent="0.25">
      <c r="A31" s="53">
        <f t="shared" si="0"/>
        <v>24</v>
      </c>
      <c r="B31" s="53" t="s">
        <v>6</v>
      </c>
      <c r="C31" s="16">
        <v>0</v>
      </c>
      <c r="D31" s="54"/>
      <c r="E31" s="19"/>
      <c r="F31" s="19"/>
      <c r="G31" s="45"/>
    </row>
    <row r="32" spans="1:15" ht="13.2" customHeight="1" x14ac:dyDescent="0.25">
      <c r="A32" s="53">
        <f t="shared" si="0"/>
        <v>25</v>
      </c>
      <c r="B32" s="53" t="s">
        <v>18</v>
      </c>
      <c r="C32" s="16">
        <v>0</v>
      </c>
      <c r="D32" s="54"/>
      <c r="E32" s="19"/>
      <c r="F32" s="19"/>
      <c r="G32" s="45"/>
    </row>
    <row r="33" spans="1:7" ht="13.2" customHeight="1" x14ac:dyDescent="0.25">
      <c r="A33" s="53">
        <f t="shared" si="0"/>
        <v>26</v>
      </c>
      <c r="B33" s="2" t="s">
        <v>245</v>
      </c>
      <c r="C33" s="16">
        <v>0</v>
      </c>
      <c r="D33" s="54"/>
      <c r="E33" s="19"/>
      <c r="F33" s="19"/>
      <c r="G33" s="45"/>
    </row>
    <row r="34" spans="1:7" ht="13.2" customHeight="1" x14ac:dyDescent="0.25">
      <c r="A34" s="53">
        <f t="shared" si="0"/>
        <v>27</v>
      </c>
      <c r="B34" s="53" t="s">
        <v>19</v>
      </c>
      <c r="C34" s="16">
        <v>0</v>
      </c>
      <c r="D34" s="54"/>
      <c r="E34" s="19"/>
      <c r="F34" s="19"/>
      <c r="G34" s="45"/>
    </row>
    <row r="35" spans="1:7" ht="13.2" customHeight="1" x14ac:dyDescent="0.25">
      <c r="A35" s="53">
        <f t="shared" si="0"/>
        <v>28</v>
      </c>
      <c r="B35" s="53" t="s">
        <v>21</v>
      </c>
      <c r="C35" s="16">
        <v>0</v>
      </c>
      <c r="D35" s="54"/>
      <c r="E35" s="19"/>
      <c r="F35" s="19"/>
      <c r="G35" s="45"/>
    </row>
    <row r="36" spans="1:7" ht="13.2" customHeight="1" x14ac:dyDescent="0.25">
      <c r="A36" s="53">
        <f t="shared" si="0"/>
        <v>29</v>
      </c>
      <c r="B36" s="53" t="s">
        <v>20</v>
      </c>
      <c r="C36" s="16">
        <v>0</v>
      </c>
      <c r="D36" s="54"/>
      <c r="E36" s="19"/>
      <c r="F36" s="19"/>
      <c r="G36" s="45"/>
    </row>
    <row r="37" spans="1:7" ht="13.2" customHeight="1" x14ac:dyDescent="0.25">
      <c r="A37" s="53">
        <f t="shared" si="0"/>
        <v>30</v>
      </c>
      <c r="B37" s="53" t="s">
        <v>22</v>
      </c>
      <c r="C37" s="16">
        <v>0</v>
      </c>
      <c r="D37" s="54"/>
      <c r="E37" s="19"/>
      <c r="F37" s="19"/>
      <c r="G37" s="45"/>
    </row>
    <row r="38" spans="1:7" ht="13.2" customHeight="1" x14ac:dyDescent="0.25">
      <c r="A38" s="53">
        <f t="shared" si="0"/>
        <v>31</v>
      </c>
      <c r="B38" s="53" t="s">
        <v>23</v>
      </c>
      <c r="C38" s="16">
        <v>0</v>
      </c>
      <c r="D38" s="54"/>
      <c r="E38" s="19"/>
      <c r="F38" s="19"/>
      <c r="G38" s="45"/>
    </row>
    <row r="39" spans="1:7" ht="13.2" customHeight="1" x14ac:dyDescent="0.25">
      <c r="A39" s="53">
        <f t="shared" si="0"/>
        <v>32</v>
      </c>
      <c r="B39" s="53" t="s">
        <v>24</v>
      </c>
      <c r="C39" s="16">
        <v>0</v>
      </c>
      <c r="D39" s="54"/>
      <c r="E39" s="19"/>
      <c r="F39" s="19"/>
      <c r="G39" s="45"/>
    </row>
    <row r="40" spans="1:7" ht="13.2" customHeight="1" x14ac:dyDescent="0.25">
      <c r="A40" s="53">
        <f t="shared" si="0"/>
        <v>33</v>
      </c>
      <c r="B40" s="53" t="s">
        <v>25</v>
      </c>
      <c r="C40" s="16">
        <v>0</v>
      </c>
      <c r="D40" s="54"/>
      <c r="E40" s="19"/>
      <c r="F40" s="19"/>
      <c r="G40" s="45"/>
    </row>
    <row r="41" spans="1:7" ht="13.2" customHeight="1" x14ac:dyDescent="0.25">
      <c r="A41" s="53">
        <f t="shared" si="0"/>
        <v>34</v>
      </c>
      <c r="B41" s="53" t="s">
        <v>26</v>
      </c>
      <c r="C41" s="16">
        <v>0</v>
      </c>
      <c r="D41" s="54"/>
      <c r="E41" s="19"/>
      <c r="F41" s="19"/>
      <c r="G41" s="45"/>
    </row>
    <row r="42" spans="1:7" ht="13.2" customHeight="1" x14ac:dyDescent="0.25">
      <c r="A42" s="53">
        <f t="shared" si="0"/>
        <v>35</v>
      </c>
      <c r="B42" s="53" t="s">
        <v>27</v>
      </c>
      <c r="C42" s="16">
        <v>0</v>
      </c>
      <c r="D42" s="54"/>
      <c r="E42" s="19"/>
      <c r="F42" s="19"/>
      <c r="G42" s="45"/>
    </row>
    <row r="43" spans="1:7" ht="13.2" customHeight="1" x14ac:dyDescent="0.25">
      <c r="A43" s="53">
        <f t="shared" si="0"/>
        <v>36</v>
      </c>
      <c r="B43" s="53" t="s">
        <v>47</v>
      </c>
      <c r="C43" s="16">
        <v>0</v>
      </c>
      <c r="D43" s="54"/>
      <c r="E43" s="19"/>
      <c r="F43" s="19"/>
      <c r="G43" s="45"/>
    </row>
    <row r="44" spans="1:7" ht="13.2" customHeight="1" x14ac:dyDescent="0.25">
      <c r="A44" s="53">
        <f t="shared" si="0"/>
        <v>37</v>
      </c>
      <c r="B44" s="53" t="s">
        <v>139</v>
      </c>
      <c r="C44" s="16">
        <v>0</v>
      </c>
      <c r="D44" s="54"/>
      <c r="E44" s="19"/>
      <c r="F44" s="19"/>
      <c r="G44" s="45"/>
    </row>
    <row r="45" spans="1:7" ht="13.2" customHeight="1" x14ac:dyDescent="0.25">
      <c r="A45" s="53">
        <f t="shared" si="0"/>
        <v>38</v>
      </c>
      <c r="B45" s="2" t="s">
        <v>48</v>
      </c>
      <c r="C45" s="16">
        <v>0</v>
      </c>
      <c r="D45" s="54"/>
      <c r="E45" s="19"/>
      <c r="F45" s="19"/>
      <c r="G45" s="45"/>
    </row>
    <row r="46" spans="1:7" ht="13.2" customHeight="1" x14ac:dyDescent="0.25">
      <c r="A46" s="53">
        <f t="shared" si="0"/>
        <v>39</v>
      </c>
      <c r="B46" s="2" t="s">
        <v>48</v>
      </c>
      <c r="C46" s="16">
        <v>0</v>
      </c>
      <c r="D46" s="54"/>
      <c r="E46" s="19"/>
      <c r="F46" s="19"/>
      <c r="G46" s="45"/>
    </row>
    <row r="47" spans="1:7" ht="13.2" customHeight="1" x14ac:dyDescent="0.25">
      <c r="A47" s="53">
        <f t="shared" si="0"/>
        <v>40</v>
      </c>
      <c r="B47" s="2" t="s">
        <v>48</v>
      </c>
      <c r="C47" s="16">
        <v>0</v>
      </c>
      <c r="D47" s="55"/>
      <c r="E47" s="19"/>
      <c r="F47" s="19"/>
      <c r="G47" s="45"/>
    </row>
    <row r="48" spans="1:7" ht="13.2" customHeight="1" x14ac:dyDescent="0.25">
      <c r="A48" s="53">
        <f t="shared" si="0"/>
        <v>41</v>
      </c>
      <c r="B48" s="56" t="s">
        <v>28</v>
      </c>
      <c r="C48" s="57"/>
      <c r="D48" s="58">
        <f>SUM(C23:C47)</f>
        <v>0</v>
      </c>
      <c r="E48" s="67"/>
      <c r="F48" s="67"/>
      <c r="G48" s="45"/>
    </row>
    <row r="49" spans="1:9" ht="13.2" customHeight="1" x14ac:dyDescent="0.25">
      <c r="A49" s="53">
        <f t="shared" si="0"/>
        <v>42</v>
      </c>
      <c r="B49" s="68" t="s">
        <v>262</v>
      </c>
      <c r="C49" s="16">
        <v>0</v>
      </c>
      <c r="D49" s="60"/>
      <c r="E49" s="156" t="s">
        <v>261</v>
      </c>
      <c r="F49" s="157"/>
      <c r="G49" s="45"/>
    </row>
    <row r="50" spans="1:9" ht="13.2" customHeight="1" x14ac:dyDescent="0.25">
      <c r="A50" s="53">
        <f t="shared" si="0"/>
        <v>43</v>
      </c>
      <c r="B50" s="69" t="s">
        <v>263</v>
      </c>
      <c r="C50" s="17">
        <v>0</v>
      </c>
      <c r="D50" s="55"/>
      <c r="E50" s="158"/>
      <c r="F50" s="157"/>
      <c r="G50" s="45"/>
    </row>
    <row r="51" spans="1:9" ht="13.2" customHeight="1" x14ac:dyDescent="0.25">
      <c r="A51" s="53">
        <f t="shared" si="0"/>
        <v>44</v>
      </c>
      <c r="B51" s="8" t="s">
        <v>48</v>
      </c>
      <c r="C51" s="4">
        <v>0</v>
      </c>
      <c r="D51" s="70"/>
      <c r="E51" s="19"/>
      <c r="F51" s="19"/>
      <c r="G51" s="45"/>
    </row>
    <row r="52" spans="1:9" ht="13.2" customHeight="1" x14ac:dyDescent="0.25">
      <c r="A52" s="53">
        <f t="shared" si="0"/>
        <v>45</v>
      </c>
      <c r="B52" s="147" t="s">
        <v>260</v>
      </c>
      <c r="C52" s="146"/>
      <c r="D52" s="71">
        <f>SUM(C49:C51)</f>
        <v>0</v>
      </c>
      <c r="E52" s="67"/>
      <c r="F52" s="67"/>
      <c r="G52" s="72"/>
    </row>
    <row r="53" spans="1:9" ht="13.2" customHeight="1" x14ac:dyDescent="0.25">
      <c r="A53" s="53">
        <f t="shared" si="0"/>
        <v>46</v>
      </c>
      <c r="B53" s="73" t="s">
        <v>29</v>
      </c>
      <c r="C53" s="18">
        <v>0</v>
      </c>
      <c r="D53" s="60"/>
      <c r="E53" s="19"/>
      <c r="F53" s="19"/>
      <c r="G53" s="45"/>
    </row>
    <row r="54" spans="1:9" ht="13.2" customHeight="1" x14ac:dyDescent="0.25">
      <c r="A54" s="53">
        <f t="shared" si="0"/>
        <v>47</v>
      </c>
      <c r="B54" s="2" t="s">
        <v>49</v>
      </c>
      <c r="C54" s="16">
        <v>0</v>
      </c>
      <c r="D54" s="54"/>
      <c r="E54" s="19"/>
      <c r="F54" s="19"/>
      <c r="G54" s="45"/>
    </row>
    <row r="55" spans="1:9" ht="13.2" customHeight="1" x14ac:dyDescent="0.25">
      <c r="A55" s="53">
        <f t="shared" si="0"/>
        <v>48</v>
      </c>
      <c r="B55" s="74" t="s">
        <v>50</v>
      </c>
      <c r="C55" s="16">
        <v>0</v>
      </c>
      <c r="D55" s="54"/>
      <c r="E55" s="61"/>
      <c r="F55" s="19"/>
      <c r="G55" s="45"/>
    </row>
    <row r="56" spans="1:9" ht="13.2" customHeight="1" x14ac:dyDescent="0.25">
      <c r="A56" s="53">
        <f t="shared" si="0"/>
        <v>49</v>
      </c>
      <c r="B56" s="75" t="s">
        <v>140</v>
      </c>
      <c r="C56" s="17">
        <v>0</v>
      </c>
      <c r="D56" s="54"/>
      <c r="E56" s="19"/>
      <c r="F56" s="19"/>
      <c r="G56" s="45"/>
    </row>
    <row r="57" spans="1:9" ht="13.2" customHeight="1" x14ac:dyDescent="0.25">
      <c r="A57" s="53">
        <v>50</v>
      </c>
      <c r="B57" s="2" t="s">
        <v>46</v>
      </c>
      <c r="C57" s="17">
        <v>0</v>
      </c>
      <c r="D57" s="54"/>
      <c r="E57" s="19"/>
      <c r="F57" s="19"/>
      <c r="G57" s="45"/>
    </row>
    <row r="58" spans="1:9" ht="13.2" customHeight="1" x14ac:dyDescent="0.25">
      <c r="A58" s="53">
        <v>51</v>
      </c>
      <c r="B58" s="2" t="s">
        <v>46</v>
      </c>
      <c r="C58" s="17">
        <v>0</v>
      </c>
      <c r="D58" s="55"/>
      <c r="E58" s="19"/>
      <c r="F58" s="19"/>
      <c r="G58" s="19"/>
      <c r="H58" s="11"/>
      <c r="I58" s="11"/>
    </row>
    <row r="59" spans="1:9" ht="13.2" customHeight="1" x14ac:dyDescent="0.25">
      <c r="A59" s="53">
        <v>52</v>
      </c>
      <c r="B59" s="76" t="s">
        <v>30</v>
      </c>
      <c r="C59" s="77"/>
      <c r="D59" s="71">
        <f>SUM(C53:C58)</f>
        <v>0</v>
      </c>
      <c r="E59" s="67"/>
      <c r="F59" s="67"/>
      <c r="G59" s="19"/>
      <c r="H59" s="11"/>
      <c r="I59" s="11"/>
    </row>
    <row r="60" spans="1:9" ht="13.2" customHeight="1" x14ac:dyDescent="0.25">
      <c r="A60" s="53">
        <f t="shared" si="0"/>
        <v>53</v>
      </c>
      <c r="B60" s="78" t="s">
        <v>31</v>
      </c>
      <c r="C60" s="79"/>
      <c r="D60" s="71">
        <f>SUM(D59,D52,D48,D22,D10,D13)</f>
        <v>0</v>
      </c>
      <c r="E60" s="67"/>
      <c r="F60" s="67"/>
      <c r="G60" s="19"/>
      <c r="H60" s="11"/>
      <c r="I60" s="11"/>
    </row>
    <row r="65" spans="4:6" x14ac:dyDescent="0.25">
      <c r="D65" s="45"/>
      <c r="E65" s="19"/>
      <c r="F65" s="19"/>
    </row>
  </sheetData>
  <sheetProtection algorithmName="SHA-512" hashValue="HW4PAm5C7YB+bVqtMpbUkTpeEtuBg3gimNef83iQEze8IJ82A8/QDlo0uYNpcQ854S7DBOX5cUh8MFzNBH2PoA==" saltValue="SXD763uwESgOcuPv219+4A==" spinCount="100000" sheet="1" selectLockedCells="1"/>
  <dataConsolidate/>
  <mergeCells count="2">
    <mergeCell ref="E8:J10"/>
    <mergeCell ref="E49:F50"/>
  </mergeCells>
  <conditionalFormatting sqref="F17">
    <cfRule type="cellIs" dxfId="3" priority="5" operator="lessThan">
      <formula>$C$17</formula>
    </cfRule>
  </conditionalFormatting>
  <conditionalFormatting sqref="F18">
    <cfRule type="cellIs" dxfId="2" priority="4" operator="lessThan">
      <formula>$C$18</formula>
    </cfRule>
  </conditionalFormatting>
  <conditionalFormatting sqref="F19:F20">
    <cfRule type="cellIs" dxfId="1" priority="3" stopIfTrue="1" operator="greaterThan">
      <formula>$C$19+$C$49</formula>
    </cfRule>
  </conditionalFormatting>
  <pageMargins left="0.7" right="0.7" top="0.75" bottom="0.75" header="0.3" footer="0.3"/>
  <pageSetup scale="99" orientation="portrait" r:id="rId1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9"/>
  <sheetViews>
    <sheetView showGridLines="0" zoomScaleNormal="100" workbookViewId="0">
      <selection activeCell="C7" sqref="C7"/>
    </sheetView>
  </sheetViews>
  <sheetFormatPr defaultColWidth="8.88671875" defaultRowHeight="13.2" x14ac:dyDescent="0.25"/>
  <cols>
    <col min="1" max="1" width="5.44140625" style="6" customWidth="1"/>
    <col min="2" max="2" width="45.88671875" style="6" customWidth="1"/>
    <col min="3" max="3" width="22.44140625" style="6" customWidth="1"/>
    <col min="4" max="4" width="14" style="6" customWidth="1"/>
    <col min="5" max="5" width="19.88671875" style="6" customWidth="1"/>
    <col min="6" max="6" width="11.44140625" style="6" customWidth="1"/>
    <col min="7" max="7" width="12.109375" style="6" customWidth="1"/>
    <col min="8" max="16384" width="8.88671875" style="6"/>
  </cols>
  <sheetData>
    <row r="1" spans="1:8" x14ac:dyDescent="0.25">
      <c r="B1" s="19"/>
    </row>
    <row r="2" spans="1:8" ht="17.399999999999999" x14ac:dyDescent="0.3">
      <c r="A2" s="20" t="s">
        <v>268</v>
      </c>
      <c r="B2" s="20"/>
      <c r="G2" s="21" t="s">
        <v>265</v>
      </c>
    </row>
    <row r="3" spans="1:8" ht="13.2" customHeight="1" x14ac:dyDescent="0.3">
      <c r="A3" s="20"/>
      <c r="B3" s="20"/>
      <c r="G3" s="21"/>
    </row>
    <row r="4" spans="1:8" ht="13.2" customHeight="1" x14ac:dyDescent="0.3">
      <c r="A4" s="20"/>
      <c r="B4" s="44" t="s">
        <v>273</v>
      </c>
      <c r="G4" s="21"/>
    </row>
    <row r="5" spans="1:8" ht="13.2" customHeight="1" x14ac:dyDescent="0.25"/>
    <row r="6" spans="1:8" ht="13.2" customHeight="1" x14ac:dyDescent="0.25">
      <c r="A6" s="29"/>
      <c r="B6" s="80" t="s">
        <v>32</v>
      </c>
      <c r="C6" s="81" t="s">
        <v>33</v>
      </c>
      <c r="D6" s="81" t="s">
        <v>34</v>
      </c>
      <c r="E6" s="81" t="s">
        <v>35</v>
      </c>
      <c r="F6" s="81" t="s">
        <v>36</v>
      </c>
      <c r="G6" s="81" t="s">
        <v>37</v>
      </c>
      <c r="H6" s="82"/>
    </row>
    <row r="7" spans="1:8" ht="13.2" customHeight="1" x14ac:dyDescent="0.25">
      <c r="A7" s="29">
        <f>+'1. Development Budget'!A60+1</f>
        <v>54</v>
      </c>
      <c r="B7" s="29" t="s">
        <v>267</v>
      </c>
      <c r="C7" s="4">
        <v>0</v>
      </c>
      <c r="D7" s="3"/>
      <c r="E7" s="3"/>
      <c r="F7" s="3"/>
      <c r="G7" s="3"/>
    </row>
    <row r="8" spans="1:8" ht="13.2" customHeight="1" x14ac:dyDescent="0.25">
      <c r="A8" s="29">
        <f>+A7+1</f>
        <v>55</v>
      </c>
      <c r="B8" s="29" t="s">
        <v>41</v>
      </c>
      <c r="C8" s="4">
        <v>0</v>
      </c>
      <c r="D8" s="3"/>
      <c r="E8" s="3"/>
      <c r="F8" s="3"/>
      <c r="G8" s="3"/>
    </row>
    <row r="9" spans="1:8" ht="13.2" customHeight="1" x14ac:dyDescent="0.25">
      <c r="A9" s="29">
        <f t="shared" ref="A9:A20" si="0">+A8+1</f>
        <v>56</v>
      </c>
      <c r="B9" s="29" t="s">
        <v>132</v>
      </c>
      <c r="C9" s="4">
        <v>0</v>
      </c>
      <c r="D9" s="3"/>
      <c r="E9" s="3"/>
      <c r="F9" s="3"/>
      <c r="G9" s="3"/>
    </row>
    <row r="10" spans="1:8" ht="13.2" customHeight="1" x14ac:dyDescent="0.25">
      <c r="A10" s="29">
        <v>57</v>
      </c>
      <c r="B10" s="3" t="s">
        <v>134</v>
      </c>
      <c r="C10" s="4">
        <v>0</v>
      </c>
      <c r="D10" s="3"/>
      <c r="E10" s="3"/>
      <c r="F10" s="3"/>
      <c r="G10" s="3"/>
    </row>
    <row r="11" spans="1:8" ht="13.2" customHeight="1" x14ac:dyDescent="0.25">
      <c r="A11" s="29">
        <v>58</v>
      </c>
      <c r="B11" s="3" t="s">
        <v>134</v>
      </c>
      <c r="C11" s="4">
        <v>0</v>
      </c>
      <c r="D11" s="3"/>
      <c r="E11" s="3"/>
      <c r="F11" s="3"/>
      <c r="G11" s="3"/>
    </row>
    <row r="12" spans="1:8" ht="13.2" customHeight="1" x14ac:dyDescent="0.25">
      <c r="A12" s="29">
        <f t="shared" si="0"/>
        <v>59</v>
      </c>
      <c r="B12" s="3" t="s">
        <v>134</v>
      </c>
      <c r="C12" s="4">
        <v>0</v>
      </c>
      <c r="D12" s="3"/>
      <c r="E12" s="3"/>
      <c r="F12" s="3"/>
      <c r="G12" s="3"/>
    </row>
    <row r="13" spans="1:8" ht="13.2" customHeight="1" x14ac:dyDescent="0.25">
      <c r="A13" s="29">
        <f t="shared" si="0"/>
        <v>60</v>
      </c>
      <c r="B13" s="29" t="s">
        <v>42</v>
      </c>
      <c r="C13" s="4">
        <v>0</v>
      </c>
      <c r="D13" s="3"/>
      <c r="E13" s="3"/>
      <c r="F13" s="3"/>
      <c r="G13" s="3"/>
    </row>
    <row r="14" spans="1:8" ht="13.2" customHeight="1" x14ac:dyDescent="0.25">
      <c r="A14" s="29">
        <f t="shared" si="0"/>
        <v>61</v>
      </c>
      <c r="B14" s="29" t="s">
        <v>43</v>
      </c>
      <c r="C14" s="4">
        <v>0</v>
      </c>
      <c r="D14" s="3"/>
      <c r="E14" s="3"/>
      <c r="F14" s="3"/>
      <c r="G14" s="3"/>
    </row>
    <row r="15" spans="1:8" ht="13.2" customHeight="1" x14ac:dyDescent="0.25">
      <c r="A15" s="29">
        <f t="shared" si="0"/>
        <v>62</v>
      </c>
      <c r="B15" s="29" t="s">
        <v>44</v>
      </c>
      <c r="C15" s="4">
        <v>0</v>
      </c>
      <c r="D15" s="3"/>
      <c r="E15" s="3"/>
      <c r="F15" s="3"/>
      <c r="G15" s="3"/>
    </row>
    <row r="16" spans="1:8" ht="13.2" customHeight="1" x14ac:dyDescent="0.25">
      <c r="A16" s="29">
        <f t="shared" si="0"/>
        <v>63</v>
      </c>
      <c r="B16" s="143" t="s">
        <v>133</v>
      </c>
      <c r="C16" s="4">
        <v>0</v>
      </c>
      <c r="D16" s="3"/>
      <c r="E16" s="3"/>
      <c r="F16" s="3"/>
      <c r="G16" s="3"/>
    </row>
    <row r="17" spans="1:7" ht="13.2" customHeight="1" x14ac:dyDescent="0.25">
      <c r="A17" s="29">
        <f t="shared" si="0"/>
        <v>64</v>
      </c>
      <c r="B17" s="3" t="s">
        <v>45</v>
      </c>
      <c r="C17" s="4">
        <v>0</v>
      </c>
      <c r="D17" s="3"/>
      <c r="E17" s="3"/>
      <c r="F17" s="3"/>
      <c r="G17" s="3"/>
    </row>
    <row r="18" spans="1:7" ht="13.2" customHeight="1" x14ac:dyDescent="0.25">
      <c r="A18" s="29">
        <f t="shared" si="0"/>
        <v>65</v>
      </c>
      <c r="B18" s="3" t="s">
        <v>45</v>
      </c>
      <c r="C18" s="4">
        <v>0</v>
      </c>
      <c r="D18" s="3"/>
      <c r="E18" s="3"/>
      <c r="F18" s="3"/>
      <c r="G18" s="3"/>
    </row>
    <row r="19" spans="1:7" ht="13.2" customHeight="1" x14ac:dyDescent="0.25">
      <c r="A19" s="29">
        <f t="shared" si="0"/>
        <v>66</v>
      </c>
      <c r="B19" s="3" t="s">
        <v>45</v>
      </c>
      <c r="C19" s="4">
        <v>0</v>
      </c>
      <c r="D19" s="3"/>
      <c r="E19" s="3"/>
      <c r="F19" s="3"/>
      <c r="G19" s="3"/>
    </row>
    <row r="20" spans="1:7" ht="26.4" x14ac:dyDescent="0.25">
      <c r="A20" s="29">
        <f t="shared" si="0"/>
        <v>67</v>
      </c>
      <c r="B20" s="83" t="s">
        <v>51</v>
      </c>
      <c r="C20" s="84">
        <f>SUM(C7:C19)</f>
        <v>0</v>
      </c>
      <c r="D20" s="29"/>
      <c r="E20" s="29"/>
      <c r="F20" s="29"/>
      <c r="G20" s="29"/>
    </row>
    <row r="21" spans="1:7" ht="13.2" customHeight="1" x14ac:dyDescent="0.25">
      <c r="C21" s="85">
        <f>'1. Development Budget'!$D$60</f>
        <v>0</v>
      </c>
    </row>
    <row r="22" spans="1:7" ht="13.2" customHeight="1" x14ac:dyDescent="0.25">
      <c r="C22" s="6" t="s">
        <v>93</v>
      </c>
    </row>
    <row r="23" spans="1:7" ht="17.399999999999999" x14ac:dyDescent="0.3">
      <c r="B23" s="20" t="s">
        <v>52</v>
      </c>
      <c r="C23" s="6" t="s">
        <v>280</v>
      </c>
    </row>
    <row r="24" spans="1:7" ht="13.2" customHeight="1" x14ac:dyDescent="0.25"/>
    <row r="25" spans="1:7" ht="26.4" x14ac:dyDescent="0.25">
      <c r="A25" s="29"/>
      <c r="B25" s="80" t="s">
        <v>32</v>
      </c>
      <c r="C25" s="81" t="s">
        <v>53</v>
      </c>
      <c r="D25" s="81" t="s">
        <v>54</v>
      </c>
      <c r="E25" s="81" t="s">
        <v>55</v>
      </c>
      <c r="F25" s="86"/>
      <c r="G25" s="86"/>
    </row>
    <row r="26" spans="1:7" x14ac:dyDescent="0.25">
      <c r="A26" s="29">
        <f>+A20+1</f>
        <v>68</v>
      </c>
      <c r="B26" s="143" t="s">
        <v>282</v>
      </c>
      <c r="C26" s="4">
        <v>0</v>
      </c>
      <c r="D26" s="4">
        <v>0</v>
      </c>
      <c r="E26" s="84">
        <f>D26*12</f>
        <v>0</v>
      </c>
    </row>
    <row r="27" spans="1:7" x14ac:dyDescent="0.25">
      <c r="A27" s="29">
        <f>+A26+1</f>
        <v>69</v>
      </c>
      <c r="B27" s="3"/>
      <c r="C27" s="4">
        <v>0</v>
      </c>
      <c r="D27" s="4">
        <v>0</v>
      </c>
      <c r="E27" s="84">
        <f t="shared" ref="E27:E31" si="1">D27*12</f>
        <v>0</v>
      </c>
    </row>
    <row r="28" spans="1:7" x14ac:dyDescent="0.25">
      <c r="A28" s="29">
        <f t="shared" ref="A28:A32" si="2">+A27+1</f>
        <v>70</v>
      </c>
      <c r="B28" s="3"/>
      <c r="C28" s="4">
        <v>0</v>
      </c>
      <c r="D28" s="4">
        <v>0</v>
      </c>
      <c r="E28" s="84">
        <f t="shared" si="1"/>
        <v>0</v>
      </c>
    </row>
    <row r="29" spans="1:7" x14ac:dyDescent="0.25">
      <c r="A29" s="29">
        <f t="shared" si="2"/>
        <v>71</v>
      </c>
      <c r="B29" s="3"/>
      <c r="C29" s="4">
        <v>0</v>
      </c>
      <c r="D29" s="4">
        <v>0</v>
      </c>
      <c r="E29" s="84">
        <f t="shared" si="1"/>
        <v>0</v>
      </c>
    </row>
    <row r="30" spans="1:7" x14ac:dyDescent="0.25">
      <c r="A30" s="29">
        <f t="shared" si="2"/>
        <v>72</v>
      </c>
      <c r="B30" s="3"/>
      <c r="C30" s="4">
        <v>0</v>
      </c>
      <c r="D30" s="4">
        <v>0</v>
      </c>
      <c r="E30" s="84">
        <f t="shared" si="1"/>
        <v>0</v>
      </c>
    </row>
    <row r="31" spans="1:7" x14ac:dyDescent="0.25">
      <c r="A31" s="29">
        <f t="shared" si="2"/>
        <v>73</v>
      </c>
      <c r="B31" s="3"/>
      <c r="C31" s="4">
        <v>0</v>
      </c>
      <c r="D31" s="4">
        <v>0</v>
      </c>
      <c r="E31" s="84">
        <f t="shared" si="1"/>
        <v>0</v>
      </c>
    </row>
    <row r="32" spans="1:7" x14ac:dyDescent="0.25">
      <c r="A32" s="29">
        <f t="shared" si="2"/>
        <v>74</v>
      </c>
      <c r="B32" s="29" t="s">
        <v>56</v>
      </c>
      <c r="C32" s="84">
        <f>SUM(C26:C31)</f>
        <v>0</v>
      </c>
      <c r="D32" s="84">
        <f>SUM(D26:D31)</f>
        <v>0</v>
      </c>
      <c r="E32" s="84">
        <f>SUM(E26:E31)</f>
        <v>0</v>
      </c>
    </row>
    <row r="33" spans="1:5" x14ac:dyDescent="0.25">
      <c r="A33" s="87"/>
      <c r="B33" s="87"/>
      <c r="D33" s="87"/>
      <c r="E33" s="87"/>
    </row>
    <row r="34" spans="1:5" x14ac:dyDescent="0.25">
      <c r="A34" s="87"/>
      <c r="B34" s="87"/>
      <c r="C34" s="87"/>
      <c r="D34" s="87"/>
      <c r="E34" s="87"/>
    </row>
    <row r="35" spans="1:5" x14ac:dyDescent="0.25">
      <c r="A35" s="87"/>
      <c r="B35" s="87"/>
      <c r="C35" s="87"/>
      <c r="D35" s="87"/>
      <c r="E35" s="87"/>
    </row>
    <row r="36" spans="1:5" x14ac:dyDescent="0.25">
      <c r="A36" s="87"/>
      <c r="B36" s="87"/>
      <c r="C36" s="87"/>
      <c r="D36" s="87"/>
      <c r="E36" s="87"/>
    </row>
    <row r="37" spans="1:5" x14ac:dyDescent="0.25">
      <c r="A37" s="87"/>
      <c r="B37" s="87" t="s">
        <v>136</v>
      </c>
      <c r="C37" s="87"/>
      <c r="D37" s="87"/>
      <c r="E37" s="87"/>
    </row>
    <row r="38" spans="1:5" x14ac:dyDescent="0.25">
      <c r="A38" s="87"/>
      <c r="B38" s="87"/>
      <c r="C38" s="87"/>
      <c r="D38" s="87"/>
      <c r="E38" s="87"/>
    </row>
    <row r="39" spans="1:5" x14ac:dyDescent="0.25">
      <c r="A39" s="87"/>
      <c r="B39" s="87"/>
      <c r="C39" s="87"/>
      <c r="D39" s="87"/>
      <c r="E39" s="87"/>
    </row>
  </sheetData>
  <sheetProtection algorithmName="SHA-512" hashValue="YAhKHjt3zznGbmL6l7jEx31MxpyERMAhiDR6aQNghGmVAkZk7e1tNWB8GWvVaCAUIreDPMK58BHFqzXYSALK+A==" saltValue="zN/YmQPC+GKu9As6X7dGjw==" spinCount="100000" sheet="1" selectLockedCells="1"/>
  <conditionalFormatting sqref="C20">
    <cfRule type="cellIs" dxfId="0" priority="1" operator="notEqual">
      <formula>$C$21</formula>
    </cfRule>
  </conditionalFormatting>
  <pageMargins left="0.7" right="0.7" top="0.75" bottom="0.75" header="0.3" footer="0.3"/>
  <pageSetup scale="97" orientation="landscape" r:id="rId1"/>
  <headerFoot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099-D68D-434D-933E-EE014A2B4A0B}">
  <sheetPr>
    <tabColor rgb="FFE4E4E4"/>
  </sheetPr>
  <dimension ref="A2:O28"/>
  <sheetViews>
    <sheetView showGridLines="0" workbookViewId="0">
      <selection activeCell="B7" sqref="B7"/>
    </sheetView>
  </sheetViews>
  <sheetFormatPr defaultColWidth="8.88671875" defaultRowHeight="13.2" x14ac:dyDescent="0.25"/>
  <cols>
    <col min="1" max="1" width="4.109375" style="11" customWidth="1"/>
    <col min="2" max="2" width="15.109375" style="6" customWidth="1"/>
    <col min="3" max="3" width="15.88671875" style="6" customWidth="1"/>
    <col min="4" max="4" width="11.109375" style="6" customWidth="1"/>
    <col min="5" max="5" width="13" style="6" customWidth="1"/>
    <col min="6" max="6" width="15.6640625" style="6" customWidth="1"/>
    <col min="7" max="7" width="17.33203125" style="6" customWidth="1"/>
    <col min="8" max="8" width="17.33203125" style="6" hidden="1" customWidth="1"/>
    <col min="9" max="9" width="17.21875" style="6" customWidth="1"/>
    <col min="10" max="10" width="20.5546875" style="6" customWidth="1"/>
    <col min="11" max="11" width="26.33203125" style="6" hidden="1" customWidth="1"/>
    <col min="12" max="12" width="19.33203125" style="6" customWidth="1"/>
    <col min="13" max="13" width="19.6640625" style="6" customWidth="1"/>
    <col min="14" max="14" width="20.33203125" style="6" customWidth="1"/>
    <col min="15" max="15" width="0" style="6" hidden="1" customWidth="1"/>
    <col min="16" max="16384" width="8.88671875" style="6"/>
  </cols>
  <sheetData>
    <row r="2" spans="1:14" ht="17.399999999999999" x14ac:dyDescent="0.3">
      <c r="A2" s="10" t="s">
        <v>269</v>
      </c>
      <c r="I2" s="88"/>
      <c r="L2" s="148" t="s">
        <v>253</v>
      </c>
      <c r="M2" s="149"/>
      <c r="N2" s="150"/>
    </row>
    <row r="3" spans="1:14" ht="17.399999999999999" x14ac:dyDescent="0.3">
      <c r="A3" s="10"/>
      <c r="B3" s="44" t="s">
        <v>281</v>
      </c>
      <c r="L3" s="159"/>
      <c r="M3" s="160"/>
      <c r="N3" s="161"/>
    </row>
    <row r="4" spans="1:14" ht="17.399999999999999" x14ac:dyDescent="0.3">
      <c r="A4" s="10"/>
      <c r="B4" s="141" t="s">
        <v>246</v>
      </c>
      <c r="C4" s="142"/>
      <c r="D4" s="142"/>
      <c r="E4" s="142"/>
      <c r="F4" s="142"/>
      <c r="G4" s="142"/>
      <c r="H4" s="142"/>
      <c r="I4" s="142"/>
      <c r="L4" s="162" t="s">
        <v>259</v>
      </c>
      <c r="M4" s="163"/>
      <c r="N4" s="164"/>
    </row>
    <row r="5" spans="1:14" ht="17.399999999999999" x14ac:dyDescent="0.3">
      <c r="A5" s="10"/>
      <c r="C5" s="11"/>
      <c r="D5" s="11"/>
      <c r="E5" s="11"/>
      <c r="F5" s="11"/>
      <c r="G5" s="11"/>
      <c r="H5" s="11"/>
      <c r="I5" s="11"/>
      <c r="L5" s="165"/>
      <c r="M5" s="166"/>
      <c r="N5" s="167"/>
    </row>
    <row r="6" spans="1:14" ht="17.399999999999999" x14ac:dyDescent="0.3">
      <c r="A6" s="10"/>
      <c r="E6" s="88"/>
    </row>
    <row r="7" spans="1:14" s="89" customFormat="1" ht="27" thickBot="1" x14ac:dyDescent="0.3">
      <c r="B7" s="97" t="s">
        <v>215</v>
      </c>
      <c r="C7" s="97" t="s">
        <v>171</v>
      </c>
      <c r="D7" s="98" t="s">
        <v>225</v>
      </c>
      <c r="E7" s="97" t="s">
        <v>148</v>
      </c>
      <c r="F7" s="98" t="s">
        <v>172</v>
      </c>
      <c r="G7" s="98" t="s">
        <v>222</v>
      </c>
      <c r="H7" s="98" t="s">
        <v>223</v>
      </c>
      <c r="I7" s="98" t="s">
        <v>173</v>
      </c>
      <c r="J7" s="98" t="s">
        <v>232</v>
      </c>
      <c r="K7" s="90" t="s">
        <v>226</v>
      </c>
      <c r="L7" s="90" t="s">
        <v>227</v>
      </c>
      <c r="M7" s="90" t="s">
        <v>154</v>
      </c>
      <c r="N7" s="90" t="s">
        <v>174</v>
      </c>
    </row>
    <row r="8" spans="1:14" x14ac:dyDescent="0.25">
      <c r="A8" s="91">
        <v>75</v>
      </c>
      <c r="B8" s="139"/>
      <c r="C8" s="99"/>
      <c r="D8" s="99"/>
      <c r="E8" s="99" t="str">
        <f>IF(C8="Beds","N/A","")</f>
        <v/>
      </c>
      <c r="F8" s="99" t="str">
        <f>IF(C8="Beds","N/A","")</f>
        <v/>
      </c>
      <c r="G8" s="100">
        <f>IF(C8="Beds","N/A",0)</f>
        <v>0</v>
      </c>
      <c r="H8" s="101">
        <f>IF(C8="Beds","N/A",G8*B8)</f>
        <v>0</v>
      </c>
      <c r="I8" s="100">
        <f>IF(C8="Beds","N/A",0)</f>
        <v>0</v>
      </c>
      <c r="J8" s="100">
        <v>0</v>
      </c>
      <c r="K8" s="92">
        <f>J8*B8</f>
        <v>0</v>
      </c>
      <c r="L8" s="93">
        <f>IF(C8="Beds",J8,J8+I8+G8)</f>
        <v>0</v>
      </c>
      <c r="M8" s="99"/>
      <c r="N8" s="99"/>
    </row>
    <row r="9" spans="1:14" x14ac:dyDescent="0.25">
      <c r="A9" s="91">
        <v>76</v>
      </c>
      <c r="B9" s="102"/>
      <c r="C9" s="3"/>
      <c r="D9" s="3"/>
      <c r="E9" s="99" t="str">
        <f t="shared" ref="E9:E27" si="0">IF(C9="Beds","N/A","")</f>
        <v/>
      </c>
      <c r="F9" s="99" t="str">
        <f t="shared" ref="F9:F27" si="1">IF(C9="Beds","N/A","")</f>
        <v/>
      </c>
      <c r="G9" s="100">
        <f t="shared" ref="G9:G27" si="2">IF(C9="Beds","N/A",0)</f>
        <v>0</v>
      </c>
      <c r="H9" s="101">
        <f t="shared" ref="H9:H27" si="3">G9*B9</f>
        <v>0</v>
      </c>
      <c r="I9" s="100">
        <f t="shared" ref="I9:I27" si="4">IF(C9="Beds","N/A",0)</f>
        <v>0</v>
      </c>
      <c r="J9" s="103">
        <v>0</v>
      </c>
      <c r="K9" s="92">
        <f t="shared" ref="K9:K27" si="5">J9*B9</f>
        <v>0</v>
      </c>
      <c r="L9" s="93">
        <f t="shared" ref="L9:L27" si="6">IF(C9="Beds",J9,J9+I9+G9)</f>
        <v>0</v>
      </c>
      <c r="M9" s="3"/>
      <c r="N9" s="3"/>
    </row>
    <row r="10" spans="1:14" x14ac:dyDescent="0.25">
      <c r="A10" s="91">
        <v>77</v>
      </c>
      <c r="B10" s="102"/>
      <c r="C10" s="3"/>
      <c r="D10" s="3"/>
      <c r="E10" s="99" t="str">
        <f t="shared" si="0"/>
        <v/>
      </c>
      <c r="F10" s="99" t="str">
        <f t="shared" si="1"/>
        <v/>
      </c>
      <c r="G10" s="100">
        <f t="shared" si="2"/>
        <v>0</v>
      </c>
      <c r="H10" s="101">
        <f t="shared" si="3"/>
        <v>0</v>
      </c>
      <c r="I10" s="100">
        <f t="shared" si="4"/>
        <v>0</v>
      </c>
      <c r="J10" s="103">
        <v>0</v>
      </c>
      <c r="K10" s="92">
        <f t="shared" si="5"/>
        <v>0</v>
      </c>
      <c r="L10" s="93">
        <f t="shared" si="6"/>
        <v>0</v>
      </c>
      <c r="M10" s="3"/>
      <c r="N10" s="3"/>
    </row>
    <row r="11" spans="1:14" x14ac:dyDescent="0.25">
      <c r="A11" s="91">
        <v>78</v>
      </c>
      <c r="B11" s="102"/>
      <c r="C11" s="3"/>
      <c r="D11" s="3"/>
      <c r="E11" s="99" t="str">
        <f t="shared" si="0"/>
        <v/>
      </c>
      <c r="F11" s="99" t="str">
        <f t="shared" si="1"/>
        <v/>
      </c>
      <c r="G11" s="100">
        <f t="shared" si="2"/>
        <v>0</v>
      </c>
      <c r="H11" s="101">
        <f t="shared" si="3"/>
        <v>0</v>
      </c>
      <c r="I11" s="100">
        <f t="shared" si="4"/>
        <v>0</v>
      </c>
      <c r="J11" s="103">
        <v>0</v>
      </c>
      <c r="K11" s="92">
        <f t="shared" si="5"/>
        <v>0</v>
      </c>
      <c r="L11" s="93">
        <f t="shared" si="6"/>
        <v>0</v>
      </c>
      <c r="M11" s="3"/>
      <c r="N11" s="3"/>
    </row>
    <row r="12" spans="1:14" x14ac:dyDescent="0.25">
      <c r="A12" s="91">
        <v>79</v>
      </c>
      <c r="B12" s="102"/>
      <c r="C12" s="3"/>
      <c r="D12" s="3"/>
      <c r="E12" s="99" t="str">
        <f t="shared" si="0"/>
        <v/>
      </c>
      <c r="F12" s="99" t="str">
        <f t="shared" si="1"/>
        <v/>
      </c>
      <c r="G12" s="100">
        <f t="shared" si="2"/>
        <v>0</v>
      </c>
      <c r="H12" s="101">
        <f t="shared" si="3"/>
        <v>0</v>
      </c>
      <c r="I12" s="100">
        <f t="shared" si="4"/>
        <v>0</v>
      </c>
      <c r="J12" s="103">
        <v>0</v>
      </c>
      <c r="K12" s="92">
        <f t="shared" si="5"/>
        <v>0</v>
      </c>
      <c r="L12" s="93">
        <f t="shared" si="6"/>
        <v>0</v>
      </c>
      <c r="M12" s="3"/>
      <c r="N12" s="3"/>
    </row>
    <row r="13" spans="1:14" x14ac:dyDescent="0.25">
      <c r="A13" s="91">
        <v>80</v>
      </c>
      <c r="B13" s="102"/>
      <c r="C13" s="3"/>
      <c r="D13" s="3"/>
      <c r="E13" s="99" t="str">
        <f t="shared" si="0"/>
        <v/>
      </c>
      <c r="F13" s="99" t="str">
        <f t="shared" si="1"/>
        <v/>
      </c>
      <c r="G13" s="100">
        <f t="shared" si="2"/>
        <v>0</v>
      </c>
      <c r="H13" s="101">
        <f t="shared" si="3"/>
        <v>0</v>
      </c>
      <c r="I13" s="100">
        <f t="shared" si="4"/>
        <v>0</v>
      </c>
      <c r="J13" s="103">
        <v>0</v>
      </c>
      <c r="K13" s="92">
        <f t="shared" si="5"/>
        <v>0</v>
      </c>
      <c r="L13" s="93">
        <f t="shared" si="6"/>
        <v>0</v>
      </c>
      <c r="M13" s="3"/>
      <c r="N13" s="3"/>
    </row>
    <row r="14" spans="1:14" x14ac:dyDescent="0.25">
      <c r="A14" s="91">
        <v>81</v>
      </c>
      <c r="B14" s="102"/>
      <c r="C14" s="3"/>
      <c r="D14" s="3"/>
      <c r="E14" s="99" t="str">
        <f t="shared" si="0"/>
        <v/>
      </c>
      <c r="F14" s="99" t="str">
        <f t="shared" si="1"/>
        <v/>
      </c>
      <c r="G14" s="100">
        <f t="shared" si="2"/>
        <v>0</v>
      </c>
      <c r="H14" s="101">
        <f t="shared" si="3"/>
        <v>0</v>
      </c>
      <c r="I14" s="100">
        <f t="shared" si="4"/>
        <v>0</v>
      </c>
      <c r="J14" s="103">
        <v>0</v>
      </c>
      <c r="K14" s="92">
        <f t="shared" si="5"/>
        <v>0</v>
      </c>
      <c r="L14" s="93">
        <f t="shared" si="6"/>
        <v>0</v>
      </c>
      <c r="M14" s="3"/>
      <c r="N14" s="3"/>
    </row>
    <row r="15" spans="1:14" x14ac:dyDescent="0.25">
      <c r="A15" s="91">
        <v>82</v>
      </c>
      <c r="B15" s="102"/>
      <c r="C15" s="3"/>
      <c r="D15" s="3"/>
      <c r="E15" s="99" t="str">
        <f t="shared" si="0"/>
        <v/>
      </c>
      <c r="F15" s="99" t="str">
        <f t="shared" si="1"/>
        <v/>
      </c>
      <c r="G15" s="100">
        <f t="shared" si="2"/>
        <v>0</v>
      </c>
      <c r="H15" s="101">
        <f t="shared" si="3"/>
        <v>0</v>
      </c>
      <c r="I15" s="100">
        <f t="shared" si="4"/>
        <v>0</v>
      </c>
      <c r="J15" s="103">
        <v>0</v>
      </c>
      <c r="K15" s="92">
        <f t="shared" si="5"/>
        <v>0</v>
      </c>
      <c r="L15" s="93">
        <f t="shared" si="6"/>
        <v>0</v>
      </c>
      <c r="M15" s="3"/>
      <c r="N15" s="3"/>
    </row>
    <row r="16" spans="1:14" x14ac:dyDescent="0.25">
      <c r="A16" s="91">
        <v>83</v>
      </c>
      <c r="B16" s="102"/>
      <c r="C16" s="3"/>
      <c r="D16" s="3"/>
      <c r="E16" s="99" t="str">
        <f t="shared" si="0"/>
        <v/>
      </c>
      <c r="F16" s="99" t="str">
        <f t="shared" si="1"/>
        <v/>
      </c>
      <c r="G16" s="100">
        <f t="shared" si="2"/>
        <v>0</v>
      </c>
      <c r="H16" s="101">
        <f t="shared" si="3"/>
        <v>0</v>
      </c>
      <c r="I16" s="100">
        <f t="shared" si="4"/>
        <v>0</v>
      </c>
      <c r="J16" s="103">
        <v>0</v>
      </c>
      <c r="K16" s="92">
        <f t="shared" si="5"/>
        <v>0</v>
      </c>
      <c r="L16" s="93">
        <f t="shared" si="6"/>
        <v>0</v>
      </c>
      <c r="M16" s="3"/>
      <c r="N16" s="3"/>
    </row>
    <row r="17" spans="1:15" x14ac:dyDescent="0.25">
      <c r="A17" s="91">
        <v>84</v>
      </c>
      <c r="B17" s="102"/>
      <c r="C17" s="3"/>
      <c r="D17" s="3"/>
      <c r="E17" s="99" t="str">
        <f t="shared" si="0"/>
        <v/>
      </c>
      <c r="F17" s="99" t="str">
        <f t="shared" si="1"/>
        <v/>
      </c>
      <c r="G17" s="100">
        <f t="shared" si="2"/>
        <v>0</v>
      </c>
      <c r="H17" s="101">
        <f t="shared" si="3"/>
        <v>0</v>
      </c>
      <c r="I17" s="100">
        <f t="shared" si="4"/>
        <v>0</v>
      </c>
      <c r="J17" s="103">
        <v>0</v>
      </c>
      <c r="K17" s="92">
        <f t="shared" si="5"/>
        <v>0</v>
      </c>
      <c r="L17" s="93">
        <f t="shared" si="6"/>
        <v>0</v>
      </c>
      <c r="M17" s="3"/>
      <c r="N17" s="3"/>
    </row>
    <row r="18" spans="1:15" x14ac:dyDescent="0.25">
      <c r="A18" s="91">
        <v>85</v>
      </c>
      <c r="B18" s="102"/>
      <c r="C18" s="3"/>
      <c r="D18" s="3"/>
      <c r="E18" s="99" t="str">
        <f t="shared" si="0"/>
        <v/>
      </c>
      <c r="F18" s="99" t="str">
        <f t="shared" si="1"/>
        <v/>
      </c>
      <c r="G18" s="100">
        <f t="shared" si="2"/>
        <v>0</v>
      </c>
      <c r="H18" s="101">
        <f t="shared" si="3"/>
        <v>0</v>
      </c>
      <c r="I18" s="100">
        <f t="shared" si="4"/>
        <v>0</v>
      </c>
      <c r="J18" s="103">
        <v>0</v>
      </c>
      <c r="K18" s="92">
        <f t="shared" si="5"/>
        <v>0</v>
      </c>
      <c r="L18" s="93">
        <f t="shared" si="6"/>
        <v>0</v>
      </c>
      <c r="M18" s="3"/>
      <c r="N18" s="3"/>
    </row>
    <row r="19" spans="1:15" x14ac:dyDescent="0.25">
      <c r="A19" s="91">
        <v>86</v>
      </c>
      <c r="B19" s="102"/>
      <c r="C19" s="3"/>
      <c r="D19" s="3"/>
      <c r="E19" s="99" t="str">
        <f t="shared" si="0"/>
        <v/>
      </c>
      <c r="F19" s="99" t="str">
        <f t="shared" si="1"/>
        <v/>
      </c>
      <c r="G19" s="100">
        <f t="shared" si="2"/>
        <v>0</v>
      </c>
      <c r="H19" s="101">
        <f t="shared" si="3"/>
        <v>0</v>
      </c>
      <c r="I19" s="100">
        <f t="shared" si="4"/>
        <v>0</v>
      </c>
      <c r="J19" s="103">
        <v>0</v>
      </c>
      <c r="K19" s="92">
        <f t="shared" si="5"/>
        <v>0</v>
      </c>
      <c r="L19" s="93">
        <f t="shared" si="6"/>
        <v>0</v>
      </c>
      <c r="M19" s="3"/>
      <c r="N19" s="3"/>
    </row>
    <row r="20" spans="1:15" x14ac:dyDescent="0.25">
      <c r="A20" s="91">
        <v>87</v>
      </c>
      <c r="B20" s="102"/>
      <c r="C20" s="3"/>
      <c r="D20" s="3"/>
      <c r="E20" s="99" t="str">
        <f t="shared" si="0"/>
        <v/>
      </c>
      <c r="F20" s="99" t="str">
        <f t="shared" si="1"/>
        <v/>
      </c>
      <c r="G20" s="100">
        <f t="shared" si="2"/>
        <v>0</v>
      </c>
      <c r="H20" s="101">
        <f t="shared" si="3"/>
        <v>0</v>
      </c>
      <c r="I20" s="100">
        <f t="shared" si="4"/>
        <v>0</v>
      </c>
      <c r="J20" s="103">
        <v>0</v>
      </c>
      <c r="K20" s="92">
        <f t="shared" si="5"/>
        <v>0</v>
      </c>
      <c r="L20" s="93">
        <f t="shared" si="6"/>
        <v>0</v>
      </c>
      <c r="M20" s="3"/>
      <c r="N20" s="3"/>
    </row>
    <row r="21" spans="1:15" x14ac:dyDescent="0.25">
      <c r="A21" s="91">
        <v>88</v>
      </c>
      <c r="B21" s="102"/>
      <c r="C21" s="3"/>
      <c r="D21" s="3"/>
      <c r="E21" s="99" t="str">
        <f t="shared" si="0"/>
        <v/>
      </c>
      <c r="F21" s="99" t="str">
        <f t="shared" si="1"/>
        <v/>
      </c>
      <c r="G21" s="100">
        <f t="shared" si="2"/>
        <v>0</v>
      </c>
      <c r="H21" s="101">
        <f t="shared" si="3"/>
        <v>0</v>
      </c>
      <c r="I21" s="100">
        <f t="shared" si="4"/>
        <v>0</v>
      </c>
      <c r="J21" s="103">
        <v>0</v>
      </c>
      <c r="K21" s="92">
        <f t="shared" si="5"/>
        <v>0</v>
      </c>
      <c r="L21" s="93">
        <f t="shared" si="6"/>
        <v>0</v>
      </c>
      <c r="M21" s="3"/>
      <c r="N21" s="3"/>
    </row>
    <row r="22" spans="1:15" x14ac:dyDescent="0.25">
      <c r="A22" s="91">
        <v>89</v>
      </c>
      <c r="B22" s="102"/>
      <c r="C22" s="3"/>
      <c r="D22" s="3"/>
      <c r="E22" s="99" t="str">
        <f t="shared" si="0"/>
        <v/>
      </c>
      <c r="F22" s="99" t="str">
        <f t="shared" si="1"/>
        <v/>
      </c>
      <c r="G22" s="100">
        <f t="shared" si="2"/>
        <v>0</v>
      </c>
      <c r="H22" s="101">
        <f t="shared" si="3"/>
        <v>0</v>
      </c>
      <c r="I22" s="100">
        <f t="shared" si="4"/>
        <v>0</v>
      </c>
      <c r="J22" s="103">
        <v>0</v>
      </c>
      <c r="K22" s="92">
        <f t="shared" si="5"/>
        <v>0</v>
      </c>
      <c r="L22" s="93">
        <f t="shared" si="6"/>
        <v>0</v>
      </c>
      <c r="M22" s="3"/>
      <c r="N22" s="3"/>
    </row>
    <row r="23" spans="1:15" x14ac:dyDescent="0.25">
      <c r="A23" s="91">
        <v>90</v>
      </c>
      <c r="B23" s="102"/>
      <c r="C23" s="3"/>
      <c r="D23" s="3"/>
      <c r="E23" s="99" t="str">
        <f t="shared" si="0"/>
        <v/>
      </c>
      <c r="F23" s="99" t="str">
        <f t="shared" si="1"/>
        <v/>
      </c>
      <c r="G23" s="100">
        <f t="shared" si="2"/>
        <v>0</v>
      </c>
      <c r="H23" s="101">
        <f t="shared" si="3"/>
        <v>0</v>
      </c>
      <c r="I23" s="100">
        <f t="shared" si="4"/>
        <v>0</v>
      </c>
      <c r="J23" s="103">
        <v>0</v>
      </c>
      <c r="K23" s="92">
        <f t="shared" si="5"/>
        <v>0</v>
      </c>
      <c r="L23" s="93">
        <f t="shared" si="6"/>
        <v>0</v>
      </c>
      <c r="M23" s="3"/>
      <c r="N23" s="3"/>
    </row>
    <row r="24" spans="1:15" x14ac:dyDescent="0.25">
      <c r="A24" s="91">
        <v>91</v>
      </c>
      <c r="B24" s="102"/>
      <c r="C24" s="3"/>
      <c r="D24" s="3"/>
      <c r="E24" s="99" t="str">
        <f t="shared" si="0"/>
        <v/>
      </c>
      <c r="F24" s="99" t="str">
        <f t="shared" si="1"/>
        <v/>
      </c>
      <c r="G24" s="100">
        <f t="shared" si="2"/>
        <v>0</v>
      </c>
      <c r="H24" s="101">
        <f t="shared" si="3"/>
        <v>0</v>
      </c>
      <c r="I24" s="100">
        <f t="shared" si="4"/>
        <v>0</v>
      </c>
      <c r="J24" s="103">
        <v>0</v>
      </c>
      <c r="K24" s="92">
        <f t="shared" si="5"/>
        <v>0</v>
      </c>
      <c r="L24" s="93">
        <f t="shared" si="6"/>
        <v>0</v>
      </c>
      <c r="M24" s="3"/>
      <c r="N24" s="3"/>
    </row>
    <row r="25" spans="1:15" x14ac:dyDescent="0.25">
      <c r="A25" s="91">
        <v>92</v>
      </c>
      <c r="B25" s="102"/>
      <c r="C25" s="3"/>
      <c r="D25" s="3"/>
      <c r="E25" s="99" t="str">
        <f t="shared" si="0"/>
        <v/>
      </c>
      <c r="F25" s="99" t="str">
        <f t="shared" si="1"/>
        <v/>
      </c>
      <c r="G25" s="100">
        <f t="shared" si="2"/>
        <v>0</v>
      </c>
      <c r="H25" s="101">
        <f t="shared" si="3"/>
        <v>0</v>
      </c>
      <c r="I25" s="100">
        <f t="shared" si="4"/>
        <v>0</v>
      </c>
      <c r="J25" s="103">
        <v>0</v>
      </c>
      <c r="K25" s="92">
        <f t="shared" si="5"/>
        <v>0</v>
      </c>
      <c r="L25" s="93">
        <f t="shared" si="6"/>
        <v>0</v>
      </c>
      <c r="M25" s="3"/>
      <c r="N25" s="3"/>
    </row>
    <row r="26" spans="1:15" x14ac:dyDescent="0.25">
      <c r="A26" s="91">
        <v>93</v>
      </c>
      <c r="B26" s="102"/>
      <c r="C26" s="3"/>
      <c r="D26" s="3"/>
      <c r="E26" s="99" t="str">
        <f t="shared" si="0"/>
        <v/>
      </c>
      <c r="F26" s="99" t="str">
        <f t="shared" si="1"/>
        <v/>
      </c>
      <c r="G26" s="100">
        <f t="shared" si="2"/>
        <v>0</v>
      </c>
      <c r="H26" s="101">
        <f t="shared" si="3"/>
        <v>0</v>
      </c>
      <c r="I26" s="100">
        <f t="shared" si="4"/>
        <v>0</v>
      </c>
      <c r="J26" s="103">
        <v>0</v>
      </c>
      <c r="K26" s="92">
        <f t="shared" si="5"/>
        <v>0</v>
      </c>
      <c r="L26" s="93">
        <f t="shared" si="6"/>
        <v>0</v>
      </c>
      <c r="M26" s="3"/>
      <c r="N26" s="3"/>
    </row>
    <row r="27" spans="1:15" ht="13.8" thickBot="1" x14ac:dyDescent="0.3">
      <c r="A27" s="91">
        <v>94</v>
      </c>
      <c r="B27" s="104"/>
      <c r="C27" s="105"/>
      <c r="D27" s="105"/>
      <c r="E27" s="105" t="str">
        <f t="shared" si="0"/>
        <v/>
      </c>
      <c r="F27" s="105" t="str">
        <f t="shared" si="1"/>
        <v/>
      </c>
      <c r="G27" s="106">
        <f t="shared" si="2"/>
        <v>0</v>
      </c>
      <c r="H27" s="107">
        <f t="shared" si="3"/>
        <v>0</v>
      </c>
      <c r="I27" s="106">
        <f t="shared" si="4"/>
        <v>0</v>
      </c>
      <c r="J27" s="106">
        <v>0</v>
      </c>
      <c r="K27" s="94">
        <f t="shared" si="5"/>
        <v>0</v>
      </c>
      <c r="L27" s="95">
        <f t="shared" si="6"/>
        <v>0</v>
      </c>
      <c r="M27" s="105"/>
      <c r="N27" s="105"/>
      <c r="O27" s="6" t="s">
        <v>159</v>
      </c>
    </row>
    <row r="28" spans="1:15" x14ac:dyDescent="0.25">
      <c r="A28" s="91">
        <v>95</v>
      </c>
      <c r="B28" s="96">
        <f t="shared" ref="B28:J28" si="7">SUM(B8:B27)</f>
        <v>0</v>
      </c>
      <c r="C28" s="41" t="s">
        <v>175</v>
      </c>
      <c r="D28" s="41" t="s">
        <v>175</v>
      </c>
      <c r="E28" s="41">
        <f t="shared" si="7"/>
        <v>0</v>
      </c>
      <c r="F28" s="41">
        <f t="shared" si="7"/>
        <v>0</v>
      </c>
      <c r="G28" s="34">
        <f>SUM(G8:G27)</f>
        <v>0</v>
      </c>
      <c r="H28" s="34">
        <f>SUM(H8:H27)</f>
        <v>0</v>
      </c>
      <c r="I28" s="34">
        <f t="shared" si="7"/>
        <v>0</v>
      </c>
      <c r="J28" s="34">
        <f t="shared" si="7"/>
        <v>0</v>
      </c>
      <c r="K28" s="34">
        <f>SUM(K8:K27)</f>
        <v>0</v>
      </c>
      <c r="L28" s="34">
        <f>SUM(L8:L27)</f>
        <v>0</v>
      </c>
      <c r="M28" s="41" t="s">
        <v>175</v>
      </c>
      <c r="N28" s="41" t="str">
        <f>IF(COUNTIF(N8:N27,O27)&gt;0,"PBRA","Resident Rent")</f>
        <v>Resident Rent</v>
      </c>
      <c r="O28" s="6" t="s">
        <v>163</v>
      </c>
    </row>
  </sheetData>
  <sheetProtection algorithmName="SHA-512" hashValue="YPf46r3GrPYZAXqMg4u55rWBJkVTEOgWcRwdawuPxcjbOqxbGih0eeTYqiDisYMqp7ZbwRmc4y9g2ne5yWG30w==" saltValue="7/gBIxzS7LhMQiUFS49q8g==" spinCount="100000" sheet="1" selectLockedCells="1"/>
  <mergeCells count="2">
    <mergeCell ref="L3:N3"/>
    <mergeCell ref="L4:N5"/>
  </mergeCells>
  <dataValidations count="1">
    <dataValidation type="whole" allowBlank="1" showInputMessage="1" showErrorMessage="1" error="Only whole numbers permitted" prompt="Enter whole numbers only " sqref="B8:B27" xr:uid="{AC8BA643-4214-4DAA-B840-3253BFA1BE9A}">
      <formula1>0</formula1>
      <formula2>500</formula2>
    </dataValidation>
  </dataValidations>
  <pageMargins left="0.7" right="0.7" top="0.75" bottom="0.75" header="0.3" footer="0.3"/>
  <pageSetup orientation="portrait" r:id="rId1"/>
  <ignoredErrors>
    <ignoredError sqref="E8:I2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11</xdr:col>
                    <xdr:colOff>320040</xdr:colOff>
                    <xdr:row>2</xdr:row>
                    <xdr:rowOff>30480</xdr:rowOff>
                  </from>
                  <to>
                    <xdr:col>11</xdr:col>
                    <xdr:colOff>990600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>
                <anchor moveWithCells="1">
                  <from>
                    <xdr:col>13</xdr:col>
                    <xdr:colOff>640080</xdr:colOff>
                    <xdr:row>2</xdr:row>
                    <xdr:rowOff>30480</xdr:rowOff>
                  </from>
                  <to>
                    <xdr:col>13</xdr:col>
                    <xdr:colOff>1249680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Check Box 11">
              <controlPr defaultSize="0" autoFill="0" autoLine="0" autoPict="0">
                <anchor moveWithCells="1">
                  <from>
                    <xdr:col>11</xdr:col>
                    <xdr:colOff>1272540</xdr:colOff>
                    <xdr:row>2</xdr:row>
                    <xdr:rowOff>30480</xdr:rowOff>
                  </from>
                  <to>
                    <xdr:col>12</xdr:col>
                    <xdr:colOff>556260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Check Box 12">
              <controlPr defaultSize="0" autoFill="0" autoLine="0" autoPict="0">
                <anchor moveWithCells="1">
                  <from>
                    <xdr:col>12</xdr:col>
                    <xdr:colOff>1158240</xdr:colOff>
                    <xdr:row>2</xdr:row>
                    <xdr:rowOff>30480</xdr:rowOff>
                  </from>
                  <to>
                    <xdr:col>13</xdr:col>
                    <xdr:colOff>419100</xdr:colOff>
                    <xdr:row>2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E56851-E2E0-4DB3-B6CA-DE070E4AF45B}">
          <x14:formula1>
            <xm:f>lists!$K$2:$K$4</xm:f>
          </x14:formula1>
          <xm:sqref>M8:M27</xm:sqref>
        </x14:dataValidation>
        <x14:dataValidation type="list" allowBlank="1" showInputMessage="1" showErrorMessage="1" xr:uid="{9E199579-3D5F-4F8D-959F-D8965A11E892}">
          <x14:formula1>
            <xm:f>lists!$L$2:$L$3</xm:f>
          </x14:formula1>
          <xm:sqref>N8:N27</xm:sqref>
        </x14:dataValidation>
        <x14:dataValidation type="list" allowBlank="1" showInputMessage="1" showErrorMessage="1" xr:uid="{08137D88-0C0E-43AE-AB49-DFA0D1C21523}">
          <x14:formula1>
            <xm:f>lists!$C$2:$C$8</xm:f>
          </x14:formula1>
          <xm:sqref>C8:C27</xm:sqref>
        </x14:dataValidation>
        <x14:dataValidation type="list" allowBlank="1" showInputMessage="1" showErrorMessage="1" xr:uid="{1BF0DA44-E26F-45FC-B7DE-A8D763861993}">
          <x14:formula1>
            <xm:f>lists!$D$2:$D$8</xm:f>
          </x14:formula1>
          <xm:sqref>D8:D27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385A-8F2A-4442-BD91-A649458B41A3}">
  <dimension ref="A1:L21"/>
  <sheetViews>
    <sheetView workbookViewId="0">
      <selection activeCell="A23" sqref="A23"/>
    </sheetView>
  </sheetViews>
  <sheetFormatPr defaultRowHeight="13.2" x14ac:dyDescent="0.25"/>
  <cols>
    <col min="1" max="1" width="20" bestFit="1" customWidth="1"/>
    <col min="2" max="2" width="22.6640625" bestFit="1" customWidth="1"/>
    <col min="3" max="3" width="14.109375" bestFit="1" customWidth="1"/>
    <col min="4" max="4" width="15.109375" bestFit="1" customWidth="1"/>
    <col min="5" max="5" width="12.33203125" bestFit="1" customWidth="1"/>
    <col min="6" max="6" width="26.6640625" bestFit="1" customWidth="1"/>
    <col min="7" max="7" width="13.33203125" bestFit="1" customWidth="1"/>
    <col min="8" max="8" width="15.6640625" bestFit="1" customWidth="1"/>
    <col min="9" max="9" width="21.33203125" bestFit="1" customWidth="1"/>
    <col min="10" max="10" width="21.88671875" bestFit="1" customWidth="1"/>
    <col min="11" max="11" width="26.33203125" bestFit="1" customWidth="1"/>
  </cols>
  <sheetData>
    <row r="1" spans="1:12" s="1" customFormat="1" x14ac:dyDescent="0.25">
      <c r="A1" s="1" t="s">
        <v>144</v>
      </c>
      <c r="B1" s="14" t="s">
        <v>145</v>
      </c>
      <c r="C1" s="1" t="s">
        <v>146</v>
      </c>
      <c r="D1" s="1" t="s">
        <v>147</v>
      </c>
      <c r="E1" s="1" t="s">
        <v>148</v>
      </c>
      <c r="F1" s="1" t="s">
        <v>149</v>
      </c>
      <c r="G1" s="1" t="s">
        <v>150</v>
      </c>
      <c r="H1" s="1" t="s">
        <v>151</v>
      </c>
      <c r="I1" s="1" t="s">
        <v>152</v>
      </c>
      <c r="J1" s="1" t="s">
        <v>153</v>
      </c>
      <c r="K1" s="1" t="s">
        <v>154</v>
      </c>
      <c r="L1" s="1" t="s">
        <v>155</v>
      </c>
    </row>
    <row r="2" spans="1:12" x14ac:dyDescent="0.25">
      <c r="A2" t="s">
        <v>156</v>
      </c>
      <c r="B2">
        <v>1</v>
      </c>
      <c r="C2" t="s">
        <v>224</v>
      </c>
      <c r="D2">
        <v>0</v>
      </c>
      <c r="K2" t="s">
        <v>158</v>
      </c>
      <c r="L2" t="s">
        <v>159</v>
      </c>
    </row>
    <row r="3" spans="1:12" x14ac:dyDescent="0.25">
      <c r="A3" t="s">
        <v>160</v>
      </c>
      <c r="B3">
        <v>2</v>
      </c>
      <c r="C3" t="s">
        <v>157</v>
      </c>
      <c r="D3">
        <v>0.5</v>
      </c>
      <c r="K3" t="s">
        <v>162</v>
      </c>
      <c r="L3" t="s">
        <v>163</v>
      </c>
    </row>
    <row r="4" spans="1:12" x14ac:dyDescent="0.25">
      <c r="A4" t="s">
        <v>164</v>
      </c>
      <c r="B4">
        <v>3</v>
      </c>
      <c r="C4" t="s">
        <v>161</v>
      </c>
      <c r="D4">
        <v>1</v>
      </c>
      <c r="K4" t="s">
        <v>166</v>
      </c>
    </row>
    <row r="5" spans="1:12" x14ac:dyDescent="0.25">
      <c r="B5">
        <v>4</v>
      </c>
      <c r="C5" t="s">
        <v>165</v>
      </c>
      <c r="D5">
        <v>1.5</v>
      </c>
    </row>
    <row r="6" spans="1:12" x14ac:dyDescent="0.25">
      <c r="B6">
        <v>5</v>
      </c>
      <c r="C6" t="s">
        <v>167</v>
      </c>
      <c r="D6">
        <v>2</v>
      </c>
    </row>
    <row r="7" spans="1:12" x14ac:dyDescent="0.25">
      <c r="B7">
        <v>6</v>
      </c>
      <c r="C7" t="s">
        <v>168</v>
      </c>
      <c r="D7">
        <v>2.5</v>
      </c>
    </row>
    <row r="8" spans="1:12" x14ac:dyDescent="0.25">
      <c r="B8">
        <v>7</v>
      </c>
      <c r="C8" t="s">
        <v>169</v>
      </c>
      <c r="D8">
        <v>3</v>
      </c>
    </row>
    <row r="9" spans="1:12" x14ac:dyDescent="0.25">
      <c r="B9">
        <v>8</v>
      </c>
    </row>
    <row r="10" spans="1:12" x14ac:dyDescent="0.25">
      <c r="B10">
        <v>9</v>
      </c>
    </row>
    <row r="11" spans="1:12" x14ac:dyDescent="0.25">
      <c r="B11">
        <v>10</v>
      </c>
    </row>
    <row r="12" spans="1:12" x14ac:dyDescent="0.25">
      <c r="B12">
        <v>11</v>
      </c>
    </row>
    <row r="13" spans="1:12" x14ac:dyDescent="0.25">
      <c r="B13">
        <v>12</v>
      </c>
    </row>
    <row r="14" spans="1:12" x14ac:dyDescent="0.25">
      <c r="B14">
        <v>13</v>
      </c>
    </row>
    <row r="15" spans="1:12" x14ac:dyDescent="0.25">
      <c r="B15">
        <v>14</v>
      </c>
    </row>
    <row r="16" spans="1:12" x14ac:dyDescent="0.25">
      <c r="B16">
        <v>15</v>
      </c>
    </row>
    <row r="17" spans="1:2" x14ac:dyDescent="0.25">
      <c r="A17" t="s">
        <v>254</v>
      </c>
      <c r="B17">
        <v>16</v>
      </c>
    </row>
    <row r="18" spans="1:2" x14ac:dyDescent="0.25">
      <c r="A18" t="s">
        <v>255</v>
      </c>
      <c r="B18">
        <v>17</v>
      </c>
    </row>
    <row r="19" spans="1:2" x14ac:dyDescent="0.25">
      <c r="A19" t="s">
        <v>256</v>
      </c>
      <c r="B19">
        <v>18</v>
      </c>
    </row>
    <row r="20" spans="1:2" x14ac:dyDescent="0.25">
      <c r="A20" t="s">
        <v>257</v>
      </c>
      <c r="B20">
        <v>19</v>
      </c>
    </row>
    <row r="21" spans="1:2" x14ac:dyDescent="0.25">
      <c r="A21" t="s">
        <v>258</v>
      </c>
      <c r="B21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1B8B-8449-47C3-9AF2-3994F1C185BE}">
  <dimension ref="A2:J32"/>
  <sheetViews>
    <sheetView showGridLines="0" workbookViewId="0">
      <selection activeCell="C7" sqref="C7"/>
    </sheetView>
  </sheetViews>
  <sheetFormatPr defaultColWidth="8.88671875" defaultRowHeight="13.2" x14ac:dyDescent="0.25"/>
  <cols>
    <col min="1" max="1" width="8.88671875" style="6"/>
    <col min="2" max="2" width="47.6640625" style="6" customWidth="1"/>
    <col min="3" max="3" width="39.44140625" style="6" customWidth="1"/>
    <col min="4" max="4" width="19.44140625" style="6" customWidth="1"/>
    <col min="5" max="5" width="24.6640625" style="6" customWidth="1"/>
    <col min="6" max="6" width="14.5546875" style="6" customWidth="1"/>
    <col min="7" max="7" width="16.44140625" style="6" customWidth="1"/>
    <col min="8" max="16384" width="8.88671875" style="6"/>
  </cols>
  <sheetData>
    <row r="2" spans="1:10" s="11" customFormat="1" ht="21" x14ac:dyDescent="0.4">
      <c r="A2" s="9" t="s">
        <v>270</v>
      </c>
      <c r="B2" s="10"/>
      <c r="C2" s="10"/>
      <c r="D2" s="12" t="s">
        <v>265</v>
      </c>
    </row>
    <row r="3" spans="1:10" s="11" customFormat="1" ht="13.2" customHeight="1" x14ac:dyDescent="0.3">
      <c r="A3" s="12"/>
      <c r="C3" s="10"/>
      <c r="D3" s="10"/>
      <c r="J3" s="13"/>
    </row>
    <row r="4" spans="1:10" s="11" customFormat="1" ht="14.4" customHeight="1" x14ac:dyDescent="0.3">
      <c r="A4" s="144" t="s">
        <v>228</v>
      </c>
      <c r="B4" s="142"/>
      <c r="C4" s="10"/>
      <c r="D4" s="10"/>
      <c r="J4" s="13"/>
    </row>
    <row r="5" spans="1:10" x14ac:dyDescent="0.25">
      <c r="B5" s="7"/>
      <c r="C5" s="7"/>
      <c r="D5" s="7"/>
      <c r="F5" s="11"/>
    </row>
    <row r="6" spans="1:10" x14ac:dyDescent="0.25">
      <c r="A6" s="29"/>
      <c r="B6" s="80" t="s">
        <v>57</v>
      </c>
      <c r="C6" s="80" t="s">
        <v>58</v>
      </c>
      <c r="D6" s="81" t="s">
        <v>180</v>
      </c>
      <c r="E6" s="81" t="s">
        <v>59</v>
      </c>
      <c r="F6" s="11"/>
    </row>
    <row r="7" spans="1:10" x14ac:dyDescent="0.25">
      <c r="A7" s="29">
        <v>96</v>
      </c>
      <c r="B7" s="29" t="s">
        <v>216</v>
      </c>
      <c r="C7" s="3"/>
      <c r="D7" s="84">
        <f>SUMIF('3. Rent &amp; Mandatory Fees'!N8:N27,"No",'3. Rent &amp; Mandatory Fees'!H8:H27)+SUMIF('3. Rent &amp; Mandatory Fees'!N8:N27,"",'3. Rent &amp; Mandatory Fees'!H8:H27)</f>
        <v>0</v>
      </c>
      <c r="E7" s="84">
        <f>D7*12</f>
        <v>0</v>
      </c>
      <c r="F7" s="15"/>
    </row>
    <row r="8" spans="1:10" x14ac:dyDescent="0.25">
      <c r="A8" s="29">
        <v>97</v>
      </c>
      <c r="B8" s="29" t="s">
        <v>217</v>
      </c>
      <c r="C8" s="3"/>
      <c r="D8" s="84">
        <f>'3. Rent &amp; Mandatory Fees'!K28</f>
        <v>0</v>
      </c>
      <c r="E8" s="84">
        <f>D8*12</f>
        <v>0</v>
      </c>
      <c r="F8" s="168"/>
      <c r="G8" s="169"/>
      <c r="H8" s="169"/>
      <c r="I8" s="169"/>
      <c r="J8" s="169"/>
    </row>
    <row r="9" spans="1:10" x14ac:dyDescent="0.25">
      <c r="A9" s="29">
        <v>98</v>
      </c>
      <c r="B9" s="29" t="s">
        <v>174</v>
      </c>
      <c r="C9" s="3"/>
      <c r="D9" s="84">
        <f>SUMIF('3. Rent &amp; Mandatory Fees'!N8:N27,"Yes",'3. Rent &amp; Mandatory Fees'!H8:H27)</f>
        <v>0</v>
      </c>
      <c r="E9" s="84">
        <f>D9*12</f>
        <v>0</v>
      </c>
      <c r="F9" s="168"/>
      <c r="G9" s="169"/>
      <c r="H9" s="169"/>
      <c r="I9" s="169"/>
      <c r="J9" s="169"/>
    </row>
    <row r="10" spans="1:10" x14ac:dyDescent="0.25">
      <c r="A10" s="29">
        <v>99</v>
      </c>
      <c r="B10" s="29" t="s">
        <v>218</v>
      </c>
      <c r="C10" s="3"/>
      <c r="D10" s="84">
        <f t="shared" ref="D10:D27" si="0">+E10/12</f>
        <v>0</v>
      </c>
      <c r="E10" s="4">
        <v>0</v>
      </c>
      <c r="F10" s="11"/>
    </row>
    <row r="11" spans="1:10" x14ac:dyDescent="0.25">
      <c r="A11" s="29">
        <v>100</v>
      </c>
      <c r="B11" s="29" t="s">
        <v>219</v>
      </c>
      <c r="C11" s="3"/>
      <c r="D11" s="84">
        <f t="shared" si="0"/>
        <v>0</v>
      </c>
      <c r="E11" s="4">
        <v>0</v>
      </c>
      <c r="F11" s="11"/>
    </row>
    <row r="12" spans="1:10" x14ac:dyDescent="0.25">
      <c r="A12" s="29">
        <v>101</v>
      </c>
      <c r="B12" s="29" t="s">
        <v>181</v>
      </c>
      <c r="C12" s="3"/>
      <c r="D12" s="84">
        <f t="shared" si="0"/>
        <v>0</v>
      </c>
      <c r="E12" s="4">
        <v>0</v>
      </c>
      <c r="F12" s="11"/>
    </row>
    <row r="13" spans="1:10" x14ac:dyDescent="0.25">
      <c r="A13" s="29">
        <v>102</v>
      </c>
      <c r="B13" s="29" t="s">
        <v>182</v>
      </c>
      <c r="C13" s="3"/>
      <c r="D13" s="84">
        <f t="shared" si="0"/>
        <v>0</v>
      </c>
      <c r="E13" s="4">
        <v>0</v>
      </c>
      <c r="F13" s="11"/>
    </row>
    <row r="14" spans="1:10" x14ac:dyDescent="0.25">
      <c r="A14" s="29">
        <v>103</v>
      </c>
      <c r="B14" s="29" t="s">
        <v>183</v>
      </c>
      <c r="C14" s="3"/>
      <c r="D14" s="84">
        <f t="shared" si="0"/>
        <v>0</v>
      </c>
      <c r="E14" s="4">
        <v>0</v>
      </c>
    </row>
    <row r="15" spans="1:10" x14ac:dyDescent="0.25">
      <c r="A15" s="29">
        <v>104</v>
      </c>
      <c r="B15" s="29" t="s">
        <v>184</v>
      </c>
      <c r="C15" s="3"/>
      <c r="D15" s="84">
        <f t="shared" si="0"/>
        <v>0</v>
      </c>
      <c r="E15" s="4">
        <v>0</v>
      </c>
    </row>
    <row r="16" spans="1:10" x14ac:dyDescent="0.25">
      <c r="A16" s="29">
        <v>105</v>
      </c>
      <c r="B16" s="29" t="s">
        <v>185</v>
      </c>
      <c r="C16" s="3"/>
      <c r="D16" s="84">
        <f t="shared" si="0"/>
        <v>0</v>
      </c>
      <c r="E16" s="4">
        <v>0</v>
      </c>
    </row>
    <row r="17" spans="1:5" x14ac:dyDescent="0.25">
      <c r="A17" s="29">
        <v>106</v>
      </c>
      <c r="B17" s="29" t="s">
        <v>186</v>
      </c>
      <c r="C17" s="3"/>
      <c r="D17" s="84">
        <f t="shared" si="0"/>
        <v>0</v>
      </c>
      <c r="E17" s="4">
        <v>0</v>
      </c>
    </row>
    <row r="18" spans="1:5" x14ac:dyDescent="0.25">
      <c r="A18" s="29">
        <v>107</v>
      </c>
      <c r="B18" s="3" t="s">
        <v>250</v>
      </c>
      <c r="C18" s="3"/>
      <c r="D18" s="84">
        <f t="shared" si="0"/>
        <v>0</v>
      </c>
      <c r="E18" s="4">
        <v>0</v>
      </c>
    </row>
    <row r="19" spans="1:5" x14ac:dyDescent="0.25">
      <c r="A19" s="29">
        <v>108</v>
      </c>
      <c r="B19" s="3" t="s">
        <v>251</v>
      </c>
      <c r="C19" s="3"/>
      <c r="D19" s="84">
        <f t="shared" si="0"/>
        <v>0</v>
      </c>
      <c r="E19" s="4">
        <v>0</v>
      </c>
    </row>
    <row r="20" spans="1:5" x14ac:dyDescent="0.25">
      <c r="A20" s="29">
        <v>109</v>
      </c>
      <c r="B20" s="3" t="s">
        <v>252</v>
      </c>
      <c r="C20" s="3"/>
      <c r="D20" s="84">
        <f t="shared" si="0"/>
        <v>0</v>
      </c>
      <c r="E20" s="4">
        <v>0</v>
      </c>
    </row>
    <row r="21" spans="1:5" x14ac:dyDescent="0.25">
      <c r="A21" s="29">
        <v>110</v>
      </c>
      <c r="B21" s="3" t="s">
        <v>252</v>
      </c>
      <c r="C21" s="3"/>
      <c r="D21" s="84">
        <f t="shared" si="0"/>
        <v>0</v>
      </c>
      <c r="E21" s="4">
        <v>0</v>
      </c>
    </row>
    <row r="22" spans="1:5" x14ac:dyDescent="0.25">
      <c r="A22" s="29">
        <v>111</v>
      </c>
      <c r="B22" s="29" t="s">
        <v>187</v>
      </c>
      <c r="C22" s="3"/>
      <c r="D22" s="84">
        <f t="shared" si="0"/>
        <v>0</v>
      </c>
      <c r="E22" s="4">
        <v>0</v>
      </c>
    </row>
    <row r="23" spans="1:5" x14ac:dyDescent="0.25">
      <c r="A23" s="29">
        <v>112</v>
      </c>
      <c r="B23" s="29" t="s">
        <v>188</v>
      </c>
      <c r="C23" s="3"/>
      <c r="D23" s="84">
        <f t="shared" si="0"/>
        <v>0</v>
      </c>
      <c r="E23" s="4">
        <v>0</v>
      </c>
    </row>
    <row r="24" spans="1:5" x14ac:dyDescent="0.25">
      <c r="A24" s="29">
        <v>113</v>
      </c>
      <c r="B24" s="3" t="s">
        <v>189</v>
      </c>
      <c r="C24" s="3"/>
      <c r="D24" s="84">
        <f t="shared" si="0"/>
        <v>0</v>
      </c>
      <c r="E24" s="4">
        <v>0</v>
      </c>
    </row>
    <row r="25" spans="1:5" x14ac:dyDescent="0.25">
      <c r="A25" s="29">
        <v>114</v>
      </c>
      <c r="B25" s="3" t="s">
        <v>189</v>
      </c>
      <c r="C25" s="3"/>
      <c r="D25" s="84">
        <f t="shared" si="0"/>
        <v>0</v>
      </c>
      <c r="E25" s="4">
        <v>0</v>
      </c>
    </row>
    <row r="26" spans="1:5" x14ac:dyDescent="0.25">
      <c r="A26" s="29">
        <v>115</v>
      </c>
      <c r="B26" s="3" t="s">
        <v>190</v>
      </c>
      <c r="C26" s="3"/>
      <c r="D26" s="84">
        <f t="shared" si="0"/>
        <v>0</v>
      </c>
      <c r="E26" s="4">
        <v>0</v>
      </c>
    </row>
    <row r="27" spans="1:5" x14ac:dyDescent="0.25">
      <c r="A27" s="29">
        <v>116</v>
      </c>
      <c r="B27" s="3" t="s">
        <v>190</v>
      </c>
      <c r="C27" s="3"/>
      <c r="D27" s="84">
        <f t="shared" si="0"/>
        <v>0</v>
      </c>
      <c r="E27" s="4">
        <v>0</v>
      </c>
    </row>
    <row r="28" spans="1:5" x14ac:dyDescent="0.25">
      <c r="A28" s="29">
        <v>117</v>
      </c>
      <c r="B28" s="43" t="s">
        <v>60</v>
      </c>
      <c r="C28" s="108"/>
      <c r="D28" s="84">
        <f>SUM(D7:D27)</f>
        <v>0</v>
      </c>
      <c r="E28" s="84">
        <f>SUM(E7:E27)</f>
        <v>0</v>
      </c>
    </row>
    <row r="30" spans="1:5" x14ac:dyDescent="0.25">
      <c r="B30" s="7"/>
    </row>
    <row r="32" spans="1:5" x14ac:dyDescent="0.25">
      <c r="B32" s="15"/>
    </row>
  </sheetData>
  <sheetProtection algorithmName="SHA-512" hashValue="7xWp02vGzGxxsriH5bGDNwrYZW1QmcqTBYkMbKZJPKyT4zGeDy5N7D34HDopWw60jI2WXv0xddZdGrxNr3ld6A==" saltValue="wXvx8ZEMbuPxIb+TTcOpgA==" spinCount="100000" sheet="1" selectLockedCells="1"/>
  <mergeCells count="1">
    <mergeCell ref="F8:J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41"/>
  <sheetViews>
    <sheetView showGridLines="0" zoomScaleNormal="100" workbookViewId="0">
      <selection activeCell="E5" sqref="E5"/>
    </sheetView>
  </sheetViews>
  <sheetFormatPr defaultColWidth="8.88671875" defaultRowHeight="12" customHeight="1" x14ac:dyDescent="0.25"/>
  <cols>
    <col min="1" max="1" width="5.88671875" style="6" customWidth="1"/>
    <col min="2" max="2" width="45.33203125" style="6" bestFit="1" customWidth="1"/>
    <col min="3" max="3" width="25.5546875" style="6" customWidth="1"/>
    <col min="4" max="4" width="12.44140625" style="6" customWidth="1"/>
    <col min="5" max="5" width="16.44140625" style="6" customWidth="1"/>
    <col min="6" max="16384" width="8.88671875" style="6"/>
  </cols>
  <sheetData>
    <row r="1" spans="1:8" ht="13.2" customHeight="1" x14ac:dyDescent="0.25">
      <c r="B1" s="19"/>
    </row>
    <row r="2" spans="1:8" ht="17.399999999999999" x14ac:dyDescent="0.3">
      <c r="A2" s="20" t="s">
        <v>271</v>
      </c>
      <c r="B2" s="20"/>
      <c r="H2" s="21" t="s">
        <v>265</v>
      </c>
    </row>
    <row r="3" spans="1:8" ht="13.2" customHeight="1" x14ac:dyDescent="0.3">
      <c r="A3" s="20"/>
      <c r="B3" s="20"/>
      <c r="H3" s="21"/>
    </row>
    <row r="4" spans="1:8" ht="13.2" customHeight="1" x14ac:dyDescent="0.25">
      <c r="A4" s="29"/>
      <c r="B4" s="80" t="s">
        <v>96</v>
      </c>
      <c r="C4" s="81" t="s">
        <v>131</v>
      </c>
      <c r="D4" s="81" t="s">
        <v>94</v>
      </c>
      <c r="E4" s="81" t="s">
        <v>95</v>
      </c>
      <c r="H4" s="21"/>
    </row>
    <row r="5" spans="1:8" ht="13.2" customHeight="1" x14ac:dyDescent="0.25">
      <c r="A5" s="29">
        <v>118</v>
      </c>
      <c r="B5" s="43" t="s">
        <v>80</v>
      </c>
      <c r="C5" s="109"/>
      <c r="D5" s="110"/>
      <c r="E5" s="114"/>
      <c r="H5" s="21"/>
    </row>
    <row r="6" spans="1:8" ht="13.2" customHeight="1" x14ac:dyDescent="0.25">
      <c r="A6" s="29">
        <f>+A5+1</f>
        <v>119</v>
      </c>
      <c r="B6" s="29" t="s">
        <v>61</v>
      </c>
      <c r="C6" s="3"/>
      <c r="D6" s="84">
        <f t="shared" ref="D6:D20" si="0">+E6/12</f>
        <v>0</v>
      </c>
      <c r="E6" s="4">
        <v>0</v>
      </c>
      <c r="H6" s="21"/>
    </row>
    <row r="7" spans="1:8" ht="13.2" customHeight="1" x14ac:dyDescent="0.25">
      <c r="A7" s="29">
        <f t="shared" ref="A7:A13" si="1">+A6+1</f>
        <v>120</v>
      </c>
      <c r="B7" s="29" t="s">
        <v>62</v>
      </c>
      <c r="C7" s="3"/>
      <c r="D7" s="84">
        <f t="shared" si="0"/>
        <v>0</v>
      </c>
      <c r="E7" s="4">
        <v>0</v>
      </c>
      <c r="H7" s="21"/>
    </row>
    <row r="8" spans="1:8" ht="13.2" customHeight="1" x14ac:dyDescent="0.25">
      <c r="A8" s="29">
        <f t="shared" si="1"/>
        <v>121</v>
      </c>
      <c r="B8" s="29" t="s">
        <v>84</v>
      </c>
      <c r="C8" s="3"/>
      <c r="D8" s="84">
        <f t="shared" si="0"/>
        <v>0</v>
      </c>
      <c r="E8" s="4">
        <v>0</v>
      </c>
      <c r="H8" s="21"/>
    </row>
    <row r="9" spans="1:8" ht="13.2" customHeight="1" x14ac:dyDescent="0.25">
      <c r="A9" s="29">
        <f t="shared" si="1"/>
        <v>122</v>
      </c>
      <c r="B9" s="29" t="s">
        <v>63</v>
      </c>
      <c r="C9" s="3"/>
      <c r="D9" s="84">
        <f t="shared" si="0"/>
        <v>0</v>
      </c>
      <c r="E9" s="4">
        <v>0</v>
      </c>
      <c r="H9" s="21"/>
    </row>
    <row r="10" spans="1:8" ht="13.2" customHeight="1" x14ac:dyDescent="0.25">
      <c r="A10" s="29">
        <f t="shared" si="1"/>
        <v>123</v>
      </c>
      <c r="B10" s="29" t="s">
        <v>64</v>
      </c>
      <c r="C10" s="3"/>
      <c r="D10" s="84">
        <f t="shared" si="0"/>
        <v>0</v>
      </c>
      <c r="E10" s="4">
        <v>0</v>
      </c>
      <c r="H10" s="21"/>
    </row>
    <row r="11" spans="1:8" ht="13.2" customHeight="1" x14ac:dyDescent="0.25">
      <c r="A11" s="29">
        <f t="shared" si="1"/>
        <v>124</v>
      </c>
      <c r="B11" s="29" t="s">
        <v>65</v>
      </c>
      <c r="C11" s="3"/>
      <c r="D11" s="84">
        <f t="shared" si="0"/>
        <v>0</v>
      </c>
      <c r="E11" s="4">
        <v>0</v>
      </c>
      <c r="H11" s="21"/>
    </row>
    <row r="12" spans="1:8" ht="13.2" customHeight="1" x14ac:dyDescent="0.25">
      <c r="A12" s="29">
        <f t="shared" si="1"/>
        <v>125</v>
      </c>
      <c r="B12" s="29" t="s">
        <v>66</v>
      </c>
      <c r="C12" s="3"/>
      <c r="D12" s="84">
        <f t="shared" si="0"/>
        <v>0</v>
      </c>
      <c r="E12" s="4">
        <v>0</v>
      </c>
      <c r="H12" s="21"/>
    </row>
    <row r="13" spans="1:8" ht="13.2" customHeight="1" x14ac:dyDescent="0.25">
      <c r="A13" s="29">
        <f t="shared" si="1"/>
        <v>126</v>
      </c>
      <c r="B13" s="29" t="s">
        <v>67</v>
      </c>
      <c r="C13" s="3"/>
      <c r="D13" s="84">
        <f t="shared" si="0"/>
        <v>0</v>
      </c>
      <c r="E13" s="4">
        <v>0</v>
      </c>
      <c r="H13" s="21"/>
    </row>
    <row r="14" spans="1:8" ht="13.2" customHeight="1" x14ac:dyDescent="0.25">
      <c r="A14" s="29">
        <f>+A13+1</f>
        <v>127</v>
      </c>
      <c r="B14" s="29" t="s">
        <v>68</v>
      </c>
      <c r="C14" s="3"/>
      <c r="D14" s="84">
        <f t="shared" si="0"/>
        <v>0</v>
      </c>
      <c r="E14" s="4">
        <v>0</v>
      </c>
      <c r="H14" s="21"/>
    </row>
    <row r="15" spans="1:8" ht="13.2" customHeight="1" x14ac:dyDescent="0.25">
      <c r="A15" s="29">
        <f>+A14+1</f>
        <v>128</v>
      </c>
      <c r="B15" s="29" t="s">
        <v>69</v>
      </c>
      <c r="C15" s="3"/>
      <c r="D15" s="84">
        <f t="shared" si="0"/>
        <v>0</v>
      </c>
      <c r="E15" s="4">
        <v>0</v>
      </c>
      <c r="H15" s="21"/>
    </row>
    <row r="16" spans="1:8" ht="13.2" customHeight="1" x14ac:dyDescent="0.25">
      <c r="A16" s="29">
        <f>+A15+1</f>
        <v>129</v>
      </c>
      <c r="B16" s="29" t="s">
        <v>70</v>
      </c>
      <c r="C16" s="3"/>
      <c r="D16" s="84">
        <f t="shared" si="0"/>
        <v>0</v>
      </c>
      <c r="E16" s="4">
        <v>0</v>
      </c>
      <c r="H16" s="21"/>
    </row>
    <row r="17" spans="1:8" ht="13.2" customHeight="1" x14ac:dyDescent="0.25">
      <c r="A17" s="29">
        <f t="shared" ref="A17:A18" si="2">+A16+1</f>
        <v>130</v>
      </c>
      <c r="B17" s="29" t="s">
        <v>71</v>
      </c>
      <c r="C17" s="3"/>
      <c r="D17" s="84">
        <f t="shared" si="0"/>
        <v>0</v>
      </c>
      <c r="E17" s="4">
        <v>0</v>
      </c>
      <c r="H17" s="21"/>
    </row>
    <row r="18" spans="1:8" ht="13.2" customHeight="1" x14ac:dyDescent="0.25">
      <c r="A18" s="29">
        <f t="shared" si="2"/>
        <v>131</v>
      </c>
      <c r="B18" s="29" t="s">
        <v>177</v>
      </c>
      <c r="C18" s="3"/>
      <c r="D18" s="84">
        <f t="shared" si="0"/>
        <v>0</v>
      </c>
      <c r="E18" s="4">
        <v>0</v>
      </c>
      <c r="H18" s="21"/>
    </row>
    <row r="19" spans="1:8" ht="13.2" customHeight="1" x14ac:dyDescent="0.25">
      <c r="A19" s="29">
        <f>+A18+1</f>
        <v>132</v>
      </c>
      <c r="B19" s="29" t="s">
        <v>81</v>
      </c>
      <c r="C19" s="3"/>
      <c r="D19" s="84">
        <f t="shared" si="0"/>
        <v>0</v>
      </c>
      <c r="E19" s="4">
        <v>0</v>
      </c>
      <c r="H19" s="21"/>
    </row>
    <row r="20" spans="1:8" ht="13.2" customHeight="1" x14ac:dyDescent="0.25">
      <c r="A20" s="29">
        <f>+A19+1</f>
        <v>133</v>
      </c>
      <c r="B20" s="29" t="s">
        <v>231</v>
      </c>
      <c r="C20" s="3"/>
      <c r="D20" s="84">
        <f t="shared" si="0"/>
        <v>0</v>
      </c>
      <c r="E20" s="4">
        <v>0</v>
      </c>
      <c r="F20" s="88"/>
      <c r="H20" s="21"/>
    </row>
    <row r="21" spans="1:8" ht="13.2" customHeight="1" x14ac:dyDescent="0.25">
      <c r="A21" s="29">
        <f t="shared" ref="A21:A39" si="3">+A20+1</f>
        <v>134</v>
      </c>
      <c r="B21" s="3" t="s">
        <v>45</v>
      </c>
      <c r="C21" s="3"/>
      <c r="D21" s="84">
        <f>+E21/12</f>
        <v>0</v>
      </c>
      <c r="E21" s="4">
        <v>0</v>
      </c>
      <c r="F21" s="88"/>
      <c r="H21" s="21"/>
    </row>
    <row r="22" spans="1:8" ht="13.2" customHeight="1" x14ac:dyDescent="0.25">
      <c r="A22" s="29">
        <f t="shared" si="3"/>
        <v>135</v>
      </c>
      <c r="B22" s="3" t="s">
        <v>45</v>
      </c>
      <c r="C22" s="3"/>
      <c r="D22" s="84">
        <f>+E22/12</f>
        <v>0</v>
      </c>
      <c r="E22" s="4">
        <v>0</v>
      </c>
      <c r="F22" s="88"/>
      <c r="H22" s="21"/>
    </row>
    <row r="23" spans="1:8" ht="13.2" customHeight="1" x14ac:dyDescent="0.25">
      <c r="A23" s="29">
        <f t="shared" si="3"/>
        <v>136</v>
      </c>
      <c r="B23" s="111" t="s">
        <v>178</v>
      </c>
      <c r="C23" s="112"/>
      <c r="D23" s="84">
        <f>SUM(D6:D22)</f>
        <v>0</v>
      </c>
      <c r="E23" s="84">
        <f>SUM(E6:E22)</f>
        <v>0</v>
      </c>
      <c r="F23" s="88"/>
      <c r="H23" s="21"/>
    </row>
    <row r="24" spans="1:8" ht="13.2" customHeight="1" x14ac:dyDescent="0.25">
      <c r="A24" s="29">
        <f t="shared" si="3"/>
        <v>137</v>
      </c>
      <c r="B24" s="43" t="s">
        <v>135</v>
      </c>
      <c r="C24" s="112"/>
      <c r="D24" s="113"/>
      <c r="E24" s="113"/>
      <c r="F24" s="88"/>
      <c r="H24" s="21"/>
    </row>
    <row r="25" spans="1:8" ht="13.2" customHeight="1" x14ac:dyDescent="0.25">
      <c r="A25" s="29">
        <f t="shared" si="3"/>
        <v>138</v>
      </c>
      <c r="B25" s="29" t="s">
        <v>72</v>
      </c>
      <c r="C25" s="3"/>
      <c r="D25" s="84">
        <f t="shared" ref="D25:D37" si="4">+E25/12</f>
        <v>0</v>
      </c>
      <c r="E25" s="4">
        <v>0</v>
      </c>
      <c r="F25" s="88"/>
      <c r="H25" s="21"/>
    </row>
    <row r="26" spans="1:8" ht="13.2" customHeight="1" x14ac:dyDescent="0.25">
      <c r="A26" s="29">
        <f t="shared" si="3"/>
        <v>139</v>
      </c>
      <c r="B26" s="29" t="s">
        <v>73</v>
      </c>
      <c r="C26" s="3"/>
      <c r="D26" s="84">
        <f t="shared" si="4"/>
        <v>0</v>
      </c>
      <c r="E26" s="4">
        <v>0</v>
      </c>
      <c r="H26" s="21"/>
    </row>
    <row r="27" spans="1:8" ht="13.2" customHeight="1" x14ac:dyDescent="0.25">
      <c r="A27" s="29">
        <f t="shared" si="3"/>
        <v>140</v>
      </c>
      <c r="B27" s="29" t="s">
        <v>75</v>
      </c>
      <c r="C27" s="3"/>
      <c r="D27" s="84">
        <f t="shared" si="4"/>
        <v>0</v>
      </c>
      <c r="E27" s="4">
        <v>0</v>
      </c>
      <c r="H27" s="21"/>
    </row>
    <row r="28" spans="1:8" ht="13.2" customHeight="1" x14ac:dyDescent="0.25">
      <c r="A28" s="29">
        <f t="shared" si="3"/>
        <v>141</v>
      </c>
      <c r="B28" s="29" t="s">
        <v>74</v>
      </c>
      <c r="C28" s="3"/>
      <c r="D28" s="84">
        <f t="shared" si="4"/>
        <v>0</v>
      </c>
      <c r="E28" s="4">
        <v>0</v>
      </c>
      <c r="H28" s="21"/>
    </row>
    <row r="29" spans="1:8" ht="13.2" customHeight="1" x14ac:dyDescent="0.25">
      <c r="A29" s="29">
        <f t="shared" si="3"/>
        <v>142</v>
      </c>
      <c r="B29" s="29" t="s">
        <v>76</v>
      </c>
      <c r="C29" s="3"/>
      <c r="D29" s="84">
        <f t="shared" si="4"/>
        <v>0</v>
      </c>
      <c r="E29" s="4">
        <v>0</v>
      </c>
      <c r="H29" s="21"/>
    </row>
    <row r="30" spans="1:8" ht="13.2" customHeight="1" x14ac:dyDescent="0.25">
      <c r="A30" s="29">
        <f t="shared" si="3"/>
        <v>143</v>
      </c>
      <c r="B30" s="29" t="s">
        <v>77</v>
      </c>
      <c r="C30" s="3"/>
      <c r="D30" s="84">
        <f t="shared" si="4"/>
        <v>0</v>
      </c>
      <c r="E30" s="4">
        <v>0</v>
      </c>
      <c r="H30" s="21"/>
    </row>
    <row r="31" spans="1:8" ht="13.2" customHeight="1" x14ac:dyDescent="0.25">
      <c r="A31" s="29">
        <f t="shared" si="3"/>
        <v>144</v>
      </c>
      <c r="B31" s="29" t="s">
        <v>78</v>
      </c>
      <c r="C31" s="3"/>
      <c r="D31" s="84">
        <f t="shared" si="4"/>
        <v>0</v>
      </c>
      <c r="E31" s="4">
        <v>0</v>
      </c>
      <c r="H31" s="21"/>
    </row>
    <row r="32" spans="1:8" ht="13.2" customHeight="1" x14ac:dyDescent="0.25">
      <c r="A32" s="29">
        <f t="shared" si="3"/>
        <v>145</v>
      </c>
      <c r="B32" s="29" t="s">
        <v>79</v>
      </c>
      <c r="C32" s="3"/>
      <c r="D32" s="84">
        <f t="shared" si="4"/>
        <v>0</v>
      </c>
      <c r="E32" s="4">
        <v>0</v>
      </c>
      <c r="H32" s="21"/>
    </row>
    <row r="33" spans="1:8" ht="13.2" customHeight="1" x14ac:dyDescent="0.25">
      <c r="A33" s="29">
        <f t="shared" si="3"/>
        <v>146</v>
      </c>
      <c r="B33" s="29" t="s">
        <v>82</v>
      </c>
      <c r="C33" s="3"/>
      <c r="D33" s="84">
        <f t="shared" si="4"/>
        <v>0</v>
      </c>
      <c r="E33" s="4">
        <v>0</v>
      </c>
      <c r="H33" s="21"/>
    </row>
    <row r="34" spans="1:8" ht="13.2" customHeight="1" x14ac:dyDescent="0.25">
      <c r="A34" s="29">
        <f t="shared" si="3"/>
        <v>147</v>
      </c>
      <c r="B34" s="29" t="s">
        <v>83</v>
      </c>
      <c r="C34" s="3"/>
      <c r="D34" s="84">
        <f t="shared" si="4"/>
        <v>0</v>
      </c>
      <c r="E34" s="4">
        <v>0</v>
      </c>
      <c r="H34" s="21"/>
    </row>
    <row r="35" spans="1:8" ht="13.2" customHeight="1" x14ac:dyDescent="0.25">
      <c r="A35" s="29">
        <f t="shared" si="3"/>
        <v>148</v>
      </c>
      <c r="B35" s="83" t="s">
        <v>85</v>
      </c>
      <c r="C35" s="3"/>
      <c r="D35" s="84">
        <f t="shared" si="4"/>
        <v>0</v>
      </c>
      <c r="E35" s="4">
        <v>0</v>
      </c>
      <c r="H35" s="21"/>
    </row>
    <row r="36" spans="1:8" ht="13.2" customHeight="1" x14ac:dyDescent="0.25">
      <c r="A36" s="29">
        <f t="shared" si="3"/>
        <v>149</v>
      </c>
      <c r="B36" s="3" t="s">
        <v>45</v>
      </c>
      <c r="C36" s="3"/>
      <c r="D36" s="84">
        <f t="shared" si="4"/>
        <v>0</v>
      </c>
      <c r="E36" s="4">
        <v>0</v>
      </c>
      <c r="H36" s="21"/>
    </row>
    <row r="37" spans="1:8" ht="13.2" customHeight="1" x14ac:dyDescent="0.25">
      <c r="A37" s="29">
        <f t="shared" si="3"/>
        <v>150</v>
      </c>
      <c r="B37" s="3" t="s">
        <v>45</v>
      </c>
      <c r="C37" s="3"/>
      <c r="D37" s="84">
        <f t="shared" si="4"/>
        <v>0</v>
      </c>
      <c r="E37" s="4">
        <v>0</v>
      </c>
      <c r="H37" s="21"/>
    </row>
    <row r="38" spans="1:8" ht="13.2" customHeight="1" x14ac:dyDescent="0.25">
      <c r="A38" s="29">
        <f t="shared" si="3"/>
        <v>151</v>
      </c>
      <c r="B38" s="111" t="s">
        <v>179</v>
      </c>
      <c r="C38" s="108"/>
      <c r="D38" s="84">
        <f>SUM(D25:D37)</f>
        <v>0</v>
      </c>
      <c r="E38" s="84">
        <f>SUM(E25:E37)</f>
        <v>0</v>
      </c>
      <c r="H38" s="21"/>
    </row>
    <row r="39" spans="1:8" ht="13.2" customHeight="1" x14ac:dyDescent="0.25">
      <c r="A39" s="29">
        <f t="shared" si="3"/>
        <v>152</v>
      </c>
      <c r="B39" s="43" t="s">
        <v>60</v>
      </c>
      <c r="C39" s="108"/>
      <c r="D39" s="84">
        <f>D38+D23</f>
        <v>0</v>
      </c>
      <c r="E39" s="84">
        <f>E38+E23</f>
        <v>0</v>
      </c>
      <c r="H39" s="21"/>
    </row>
    <row r="40" spans="1:8" ht="12" customHeight="1" x14ac:dyDescent="0.3">
      <c r="A40" s="20"/>
      <c r="B40" s="20"/>
      <c r="H40" s="21"/>
    </row>
    <row r="41" spans="1:8" ht="12" customHeight="1" x14ac:dyDescent="0.3">
      <c r="A41" s="20"/>
      <c r="B41" s="20"/>
      <c r="H41" s="21"/>
    </row>
  </sheetData>
  <sheetProtection algorithmName="SHA-512" hashValue="dTc/SCBWEo6Krj/0G4JPdq9cEoWfnHsCWSHJKEKDT4bdujwgvVxxeOV0ME1f9KxDg8ZfX/EB1kiVnLULqy0fUA==" saltValue="1rg0Peui0neuK6+F5tK9CA==" spinCount="100000" sheet="1" selectLockedCells="1"/>
  <pageMargins left="0.7" right="0.7" top="0.75" bottom="0.75" header="0.3" footer="0.3"/>
  <pageSetup scale="90" orientation="portrait" r:id="rId1"/>
  <headerFoot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03"/>
  <sheetViews>
    <sheetView showGridLines="0" zoomScaleNormal="100" workbookViewId="0">
      <selection activeCell="C7" sqref="C7"/>
    </sheetView>
  </sheetViews>
  <sheetFormatPr defaultColWidth="8.88671875" defaultRowHeight="13.2" x14ac:dyDescent="0.25"/>
  <cols>
    <col min="1" max="1" width="4.109375" style="11" customWidth="1"/>
    <col min="2" max="2" width="58.44140625" style="6" customWidth="1"/>
    <col min="3" max="7" width="11.5546875" style="6" customWidth="1"/>
    <col min="8" max="16384" width="8.88671875" style="6"/>
  </cols>
  <sheetData>
    <row r="1" spans="1:12" x14ac:dyDescent="0.25">
      <c r="B1" s="19" t="s">
        <v>136</v>
      </c>
    </row>
    <row r="2" spans="1:12" ht="17.399999999999999" x14ac:dyDescent="0.3">
      <c r="A2" s="10" t="s">
        <v>272</v>
      </c>
      <c r="H2" s="21" t="s">
        <v>265</v>
      </c>
    </row>
    <row r="5" spans="1:12" x14ac:dyDescent="0.25">
      <c r="B5" s="29" t="s">
        <v>87</v>
      </c>
      <c r="C5" s="5">
        <v>7.0000000000000007E-2</v>
      </c>
      <c r="D5" s="115" t="s">
        <v>138</v>
      </c>
      <c r="E5" s="115"/>
      <c r="F5" s="115"/>
      <c r="G5" s="115"/>
      <c r="H5" s="115"/>
      <c r="I5" s="115"/>
    </row>
    <row r="6" spans="1:12" x14ac:dyDescent="0.25">
      <c r="B6" s="29" t="s">
        <v>88</v>
      </c>
      <c r="C6" s="5">
        <v>7.0000000000000007E-2</v>
      </c>
    </row>
    <row r="7" spans="1:12" x14ac:dyDescent="0.25">
      <c r="B7" s="29" t="s">
        <v>86</v>
      </c>
      <c r="C7" s="5">
        <v>7.0000000000000007E-2</v>
      </c>
    </row>
    <row r="9" spans="1:12" x14ac:dyDescent="0.25">
      <c r="B9" s="6" t="s">
        <v>92</v>
      </c>
    </row>
    <row r="11" spans="1:12" x14ac:dyDescent="0.25">
      <c r="B11" s="29" t="s">
        <v>89</v>
      </c>
      <c r="C11" s="116">
        <v>0.02</v>
      </c>
      <c r="D11" s="11"/>
      <c r="E11" s="11"/>
    </row>
    <row r="12" spans="1:12" x14ac:dyDescent="0.25">
      <c r="B12" s="29" t="s">
        <v>90</v>
      </c>
      <c r="C12" s="116">
        <v>0.03</v>
      </c>
      <c r="D12" s="11"/>
      <c r="E12" s="11"/>
    </row>
    <row r="13" spans="1:12" x14ac:dyDescent="0.25">
      <c r="B13" s="91" t="s">
        <v>141</v>
      </c>
      <c r="C13" s="116">
        <v>0.04</v>
      </c>
    </row>
    <row r="15" spans="1:12" x14ac:dyDescent="0.25">
      <c r="B15" s="22" t="s">
        <v>91</v>
      </c>
      <c r="C15" s="117" t="s">
        <v>101</v>
      </c>
      <c r="D15" s="117" t="s">
        <v>102</v>
      </c>
      <c r="E15" s="117" t="s">
        <v>103</v>
      </c>
      <c r="F15" s="117" t="s">
        <v>104</v>
      </c>
      <c r="G15" s="117" t="s">
        <v>105</v>
      </c>
      <c r="H15" s="118"/>
      <c r="I15" s="119"/>
      <c r="J15" s="119"/>
      <c r="K15" s="119"/>
      <c r="L15" s="119"/>
    </row>
    <row r="16" spans="1:12" x14ac:dyDescent="0.25">
      <c r="A16" s="120">
        <v>153</v>
      </c>
      <c r="B16" s="120" t="s">
        <v>235</v>
      </c>
      <c r="C16" s="121">
        <f>SUM('4. Project Income'!E7:E8)</f>
        <v>0</v>
      </c>
      <c r="D16" s="122">
        <f t="shared" ref="D16:E19" si="0">C16*(1+$C$11)</f>
        <v>0</v>
      </c>
      <c r="E16" s="122">
        <f t="shared" si="0"/>
        <v>0</v>
      </c>
      <c r="F16" s="122">
        <f t="shared" ref="F16:G16" si="1">E16*(1+$C$11)</f>
        <v>0</v>
      </c>
      <c r="G16" s="122">
        <f t="shared" si="1"/>
        <v>0</v>
      </c>
      <c r="H16" s="123"/>
      <c r="I16" s="124"/>
      <c r="J16" s="124"/>
      <c r="K16" s="124"/>
      <c r="L16" s="124"/>
    </row>
    <row r="17" spans="1:12" x14ac:dyDescent="0.25">
      <c r="A17" s="125">
        <f>+A16+1</f>
        <v>154</v>
      </c>
      <c r="B17" s="125" t="s">
        <v>236</v>
      </c>
      <c r="C17" s="121">
        <f>'4. Project Income'!E9</f>
        <v>0</v>
      </c>
      <c r="D17" s="121">
        <f t="shared" si="0"/>
        <v>0</v>
      </c>
      <c r="E17" s="121">
        <f t="shared" si="0"/>
        <v>0</v>
      </c>
      <c r="F17" s="121">
        <f t="shared" ref="F17:G17" si="2">E17*(1+$C$11)</f>
        <v>0</v>
      </c>
      <c r="G17" s="121">
        <f t="shared" si="2"/>
        <v>0</v>
      </c>
      <c r="H17" s="123"/>
      <c r="I17" s="124"/>
      <c r="J17" s="124"/>
      <c r="K17" s="124"/>
      <c r="L17" s="124"/>
    </row>
    <row r="18" spans="1:12" x14ac:dyDescent="0.25">
      <c r="A18" s="125">
        <f t="shared" ref="A18:A28" si="3">+A17+1</f>
        <v>155</v>
      </c>
      <c r="B18" s="125" t="s">
        <v>237</v>
      </c>
      <c r="C18" s="121">
        <f>SUM('4. Project Income'!E18:E19)</f>
        <v>0</v>
      </c>
      <c r="D18" s="121">
        <f t="shared" si="0"/>
        <v>0</v>
      </c>
      <c r="E18" s="121">
        <f t="shared" si="0"/>
        <v>0</v>
      </c>
      <c r="F18" s="121">
        <f t="shared" ref="F18:G18" si="4">E18*(1+$C$11)</f>
        <v>0</v>
      </c>
      <c r="G18" s="121">
        <f t="shared" si="4"/>
        <v>0</v>
      </c>
      <c r="H18" s="123"/>
      <c r="I18" s="124"/>
      <c r="J18" s="124"/>
      <c r="K18" s="124"/>
      <c r="L18" s="124"/>
    </row>
    <row r="19" spans="1:12" x14ac:dyDescent="0.25">
      <c r="A19" s="125">
        <f t="shared" si="3"/>
        <v>156</v>
      </c>
      <c r="B19" s="125" t="s">
        <v>239</v>
      </c>
      <c r="C19" s="121">
        <f>SUM('4. Project Income'!E22:E25)</f>
        <v>0</v>
      </c>
      <c r="D19" s="121">
        <f t="shared" si="0"/>
        <v>0</v>
      </c>
      <c r="E19" s="121">
        <f t="shared" si="0"/>
        <v>0</v>
      </c>
      <c r="F19" s="121">
        <f t="shared" ref="F19:G19" si="5">E19*(1+$C$11)</f>
        <v>0</v>
      </c>
      <c r="G19" s="121">
        <f t="shared" si="5"/>
        <v>0</v>
      </c>
      <c r="H19" s="123"/>
      <c r="I19" s="124"/>
      <c r="J19" s="124"/>
      <c r="K19" s="124"/>
      <c r="L19" s="124"/>
    </row>
    <row r="20" spans="1:12" x14ac:dyDescent="0.25">
      <c r="A20" s="125">
        <f t="shared" si="3"/>
        <v>157</v>
      </c>
      <c r="B20" s="126" t="s">
        <v>97</v>
      </c>
      <c r="C20" s="127">
        <f>SUM(C16:C19)*$C$5</f>
        <v>0</v>
      </c>
      <c r="D20" s="127">
        <f>SUM(D16:D19)*$C$6</f>
        <v>0</v>
      </c>
      <c r="E20" s="127">
        <f>SUM(E16:E19)*$C$7</f>
        <v>0</v>
      </c>
      <c r="F20" s="127">
        <f>SUM(F16:F19)*$C$7</f>
        <v>0</v>
      </c>
      <c r="G20" s="127">
        <f>SUM(G16:G19)*$C$7</f>
        <v>0</v>
      </c>
      <c r="H20" s="128"/>
      <c r="I20" s="129"/>
      <c r="J20" s="129"/>
      <c r="K20" s="129"/>
      <c r="L20" s="129"/>
    </row>
    <row r="21" spans="1:12" x14ac:dyDescent="0.25">
      <c r="A21" s="125">
        <f t="shared" si="3"/>
        <v>158</v>
      </c>
      <c r="B21" s="125" t="s">
        <v>238</v>
      </c>
      <c r="C21" s="121">
        <f>SUM('4. Project Income'!E20:E21,'4. Project Income'!E10:E17)</f>
        <v>0</v>
      </c>
      <c r="D21" s="130">
        <f>+C21*(1+$C$11)</f>
        <v>0</v>
      </c>
      <c r="E21" s="130">
        <f>+D21*(1+$C$11)</f>
        <v>0</v>
      </c>
      <c r="F21" s="130">
        <f t="shared" ref="F21:G21" si="6">+E21*(1+$C$11)</f>
        <v>0</v>
      </c>
      <c r="G21" s="130">
        <f t="shared" si="6"/>
        <v>0</v>
      </c>
      <c r="H21" s="131"/>
      <c r="I21" s="132"/>
      <c r="J21" s="132"/>
      <c r="K21" s="132"/>
      <c r="L21" s="132"/>
    </row>
    <row r="22" spans="1:12" x14ac:dyDescent="0.25">
      <c r="A22" s="125">
        <f t="shared" si="3"/>
        <v>159</v>
      </c>
      <c r="B22" s="125" t="s">
        <v>247</v>
      </c>
      <c r="C22" s="121">
        <f>SUM('4. Project Income'!E26:E27)</f>
        <v>0</v>
      </c>
      <c r="D22" s="121">
        <f>C22*(1+$C$11)</f>
        <v>0</v>
      </c>
      <c r="E22" s="121">
        <f>D22*(1+$C$11)</f>
        <v>0</v>
      </c>
      <c r="F22" s="121">
        <f t="shared" ref="F22:G22" si="7">E22*(1+$C$11)</f>
        <v>0</v>
      </c>
      <c r="G22" s="121">
        <f t="shared" si="7"/>
        <v>0</v>
      </c>
      <c r="H22" s="123"/>
      <c r="I22" s="124"/>
      <c r="J22" s="124"/>
      <c r="K22" s="124"/>
      <c r="L22" s="124"/>
    </row>
    <row r="23" spans="1:12" x14ac:dyDescent="0.25">
      <c r="A23" s="138">
        <f t="shared" si="3"/>
        <v>160</v>
      </c>
      <c r="B23" s="133" t="s">
        <v>98</v>
      </c>
      <c r="C23" s="134">
        <f>C16+C17+C18+C19-C20+C21+C22</f>
        <v>0</v>
      </c>
      <c r="D23" s="134">
        <f>D16+D17+D18+D19-D20+D21+D22</f>
        <v>0</v>
      </c>
      <c r="E23" s="134">
        <f>E16+E17+E18+E19-E20+E21+E22</f>
        <v>0</v>
      </c>
      <c r="F23" s="134">
        <f t="shared" ref="F23:G23" si="8">F16+F17+F18+F19-F20+F21+F22</f>
        <v>0</v>
      </c>
      <c r="G23" s="134">
        <f t="shared" si="8"/>
        <v>0</v>
      </c>
      <c r="H23" s="123"/>
      <c r="I23" s="124"/>
      <c r="J23" s="124"/>
      <c r="K23" s="124"/>
      <c r="L23" s="124"/>
    </row>
    <row r="24" spans="1:12" x14ac:dyDescent="0.25">
      <c r="A24" s="120">
        <f t="shared" si="3"/>
        <v>161</v>
      </c>
      <c r="B24" s="120" t="s">
        <v>240</v>
      </c>
      <c r="C24" s="135">
        <f>'5. Project Expenses'!E39-'5. Project Expenses'!E20</f>
        <v>0</v>
      </c>
      <c r="D24" s="122">
        <f>C24*(1+$C$12)</f>
        <v>0</v>
      </c>
      <c r="E24" s="122">
        <f>D24*(1+$C$12)</f>
        <v>0</v>
      </c>
      <c r="F24" s="122">
        <f t="shared" ref="F24:G24" si="9">E24*(1+$C$12)</f>
        <v>0</v>
      </c>
      <c r="G24" s="122">
        <f t="shared" si="9"/>
        <v>0</v>
      </c>
      <c r="H24" s="123"/>
      <c r="I24" s="124"/>
      <c r="J24" s="124"/>
      <c r="K24" s="124"/>
      <c r="L24" s="124"/>
    </row>
    <row r="25" spans="1:12" x14ac:dyDescent="0.25">
      <c r="A25" s="125">
        <v>162</v>
      </c>
      <c r="B25" s="125" t="s">
        <v>241</v>
      </c>
      <c r="C25" s="136">
        <f>'5. Project Expenses'!E20</f>
        <v>0</v>
      </c>
      <c r="D25" s="121">
        <f>C25*(1+$C$13)</f>
        <v>0</v>
      </c>
      <c r="E25" s="121">
        <f t="shared" ref="E25:G25" si="10">D25*(1+$C$13)</f>
        <v>0</v>
      </c>
      <c r="F25" s="121">
        <f t="shared" si="10"/>
        <v>0</v>
      </c>
      <c r="G25" s="121">
        <f t="shared" si="10"/>
        <v>0</v>
      </c>
      <c r="H25" s="123"/>
      <c r="I25" s="124"/>
      <c r="J25" s="124"/>
      <c r="K25" s="124"/>
      <c r="L25" s="124"/>
    </row>
    <row r="26" spans="1:12" x14ac:dyDescent="0.25">
      <c r="A26" s="138">
        <v>163</v>
      </c>
      <c r="B26" s="133" t="s">
        <v>99</v>
      </c>
      <c r="C26" s="137">
        <f>C23-C24-C25</f>
        <v>0</v>
      </c>
      <c r="D26" s="137">
        <f t="shared" ref="D26:G26" si="11">D23-D24-D25</f>
        <v>0</v>
      </c>
      <c r="E26" s="137">
        <f t="shared" si="11"/>
        <v>0</v>
      </c>
      <c r="F26" s="137">
        <f t="shared" si="11"/>
        <v>0</v>
      </c>
      <c r="G26" s="137">
        <f t="shared" si="11"/>
        <v>0</v>
      </c>
      <c r="H26" s="123"/>
      <c r="I26" s="124"/>
      <c r="J26" s="124"/>
      <c r="K26" s="124"/>
      <c r="L26" s="124"/>
    </row>
    <row r="27" spans="1:12" x14ac:dyDescent="0.25">
      <c r="A27" s="120">
        <f t="shared" si="3"/>
        <v>164</v>
      </c>
      <c r="B27" s="120" t="s">
        <v>248</v>
      </c>
      <c r="C27" s="135">
        <f>'2. Sources of Funds'!$E$32</f>
        <v>0</v>
      </c>
      <c r="D27" s="135">
        <f>'2. Sources of Funds'!$E$32</f>
        <v>0</v>
      </c>
      <c r="E27" s="135">
        <f>'2. Sources of Funds'!$E$32</f>
        <v>0</v>
      </c>
      <c r="F27" s="135">
        <f>'2. Sources of Funds'!$E$32</f>
        <v>0</v>
      </c>
      <c r="G27" s="122">
        <f>'2. Sources of Funds'!$E$32</f>
        <v>0</v>
      </c>
      <c r="H27" s="123"/>
      <c r="I27" s="124"/>
      <c r="J27" s="124"/>
      <c r="K27" s="124"/>
      <c r="L27" s="124"/>
    </row>
    <row r="28" spans="1:12" x14ac:dyDescent="0.25">
      <c r="A28" s="138">
        <f t="shared" si="3"/>
        <v>165</v>
      </c>
      <c r="B28" s="138" t="s">
        <v>100</v>
      </c>
      <c r="C28" s="137">
        <f>+C26-C27</f>
        <v>0</v>
      </c>
      <c r="D28" s="137">
        <f>+D26-D27</f>
        <v>0</v>
      </c>
      <c r="E28" s="137">
        <f>+E26-E27</f>
        <v>0</v>
      </c>
      <c r="F28" s="137">
        <f t="shared" ref="F28:G28" si="12">+F26-F27</f>
        <v>0</v>
      </c>
      <c r="G28" s="134">
        <f t="shared" si="12"/>
        <v>0</v>
      </c>
      <c r="H28" s="123"/>
      <c r="I28" s="124"/>
      <c r="J28" s="124"/>
      <c r="K28" s="124"/>
      <c r="L28" s="124"/>
    </row>
    <row r="30" spans="1:12" x14ac:dyDescent="0.25">
      <c r="B30" s="22"/>
      <c r="C30" s="117" t="s">
        <v>106</v>
      </c>
      <c r="D30" s="117" t="s">
        <v>107</v>
      </c>
      <c r="E30" s="117" t="s">
        <v>108</v>
      </c>
      <c r="F30" s="117" t="s">
        <v>109</v>
      </c>
      <c r="G30" s="117" t="s">
        <v>110</v>
      </c>
    </row>
    <row r="31" spans="1:12" x14ac:dyDescent="0.25">
      <c r="A31" s="120">
        <v>166</v>
      </c>
      <c r="B31" s="120" t="s">
        <v>235</v>
      </c>
      <c r="C31" s="121">
        <f>+G16*(1+$C$11)</f>
        <v>0</v>
      </c>
      <c r="D31" s="122">
        <f t="shared" ref="D31:E34" si="13">C31*(1+$C$11)</f>
        <v>0</v>
      </c>
      <c r="E31" s="122">
        <f t="shared" si="13"/>
        <v>0</v>
      </c>
      <c r="F31" s="122">
        <f t="shared" ref="F31:G31" si="14">E31*(1+$C$11)</f>
        <v>0</v>
      </c>
      <c r="G31" s="122">
        <f t="shared" si="14"/>
        <v>0</v>
      </c>
    </row>
    <row r="32" spans="1:12" x14ac:dyDescent="0.25">
      <c r="A32" s="125">
        <f>+A31+1</f>
        <v>167</v>
      </c>
      <c r="B32" s="125" t="s">
        <v>236</v>
      </c>
      <c r="C32" s="121">
        <f>+G17*(1+$C$11)</f>
        <v>0</v>
      </c>
      <c r="D32" s="121">
        <f t="shared" si="13"/>
        <v>0</v>
      </c>
      <c r="E32" s="121">
        <f t="shared" si="13"/>
        <v>0</v>
      </c>
      <c r="F32" s="121">
        <f t="shared" ref="F32:G32" si="15">E32*(1+$C$11)</f>
        <v>0</v>
      </c>
      <c r="G32" s="121">
        <f t="shared" si="15"/>
        <v>0</v>
      </c>
    </row>
    <row r="33" spans="1:7" x14ac:dyDescent="0.25">
      <c r="A33" s="125">
        <f t="shared" ref="A33:A43" si="16">+A32+1</f>
        <v>168</v>
      </c>
      <c r="B33" s="125" t="s">
        <v>237</v>
      </c>
      <c r="C33" s="121">
        <f>+G18*(1+$C$11)</f>
        <v>0</v>
      </c>
      <c r="D33" s="121">
        <f t="shared" si="13"/>
        <v>0</v>
      </c>
      <c r="E33" s="121">
        <f t="shared" si="13"/>
        <v>0</v>
      </c>
      <c r="F33" s="121">
        <f t="shared" ref="F33:G33" si="17">E33*(1+$C$11)</f>
        <v>0</v>
      </c>
      <c r="G33" s="121">
        <f t="shared" si="17"/>
        <v>0</v>
      </c>
    </row>
    <row r="34" spans="1:7" x14ac:dyDescent="0.25">
      <c r="A34" s="125">
        <f t="shared" si="16"/>
        <v>169</v>
      </c>
      <c r="B34" s="125" t="s">
        <v>239</v>
      </c>
      <c r="C34" s="121">
        <f>+G19*(1+$C$11)</f>
        <v>0</v>
      </c>
      <c r="D34" s="121">
        <f t="shared" si="13"/>
        <v>0</v>
      </c>
      <c r="E34" s="121">
        <f t="shared" si="13"/>
        <v>0</v>
      </c>
      <c r="F34" s="121">
        <f t="shared" ref="F34:G34" si="18">E34*(1+$C$11)</f>
        <v>0</v>
      </c>
      <c r="G34" s="121">
        <f t="shared" si="18"/>
        <v>0</v>
      </c>
    </row>
    <row r="35" spans="1:7" x14ac:dyDescent="0.25">
      <c r="A35" s="125">
        <f t="shared" si="16"/>
        <v>170</v>
      </c>
      <c r="B35" s="126" t="s">
        <v>97</v>
      </c>
      <c r="C35" s="127">
        <f>SUM(C31:C34)*$C$7</f>
        <v>0</v>
      </c>
      <c r="D35" s="127">
        <f t="shared" ref="D35:G35" si="19">SUM(D31:D34)*$C$7</f>
        <v>0</v>
      </c>
      <c r="E35" s="127">
        <f t="shared" si="19"/>
        <v>0</v>
      </c>
      <c r="F35" s="127">
        <f t="shared" si="19"/>
        <v>0</v>
      </c>
      <c r="G35" s="127">
        <f t="shared" si="19"/>
        <v>0</v>
      </c>
    </row>
    <row r="36" spans="1:7" x14ac:dyDescent="0.25">
      <c r="A36" s="125">
        <f t="shared" si="16"/>
        <v>171</v>
      </c>
      <c r="B36" s="125" t="s">
        <v>238</v>
      </c>
      <c r="C36" s="121">
        <f>+G21*(1+$C$11)</f>
        <v>0</v>
      </c>
      <c r="D36" s="130">
        <f>+C36*(1+$C$11)</f>
        <v>0</v>
      </c>
      <c r="E36" s="130">
        <f>+D36*(1+$C$11)</f>
        <v>0</v>
      </c>
      <c r="F36" s="130">
        <f t="shared" ref="F36:G36" si="20">+E36*(1+$C$11)</f>
        <v>0</v>
      </c>
      <c r="G36" s="130">
        <f t="shared" si="20"/>
        <v>0</v>
      </c>
    </row>
    <row r="37" spans="1:7" x14ac:dyDescent="0.25">
      <c r="A37" s="125">
        <f t="shared" si="16"/>
        <v>172</v>
      </c>
      <c r="B37" s="125" t="s">
        <v>247</v>
      </c>
      <c r="C37" s="121">
        <f>+G22*(1+$C$11)</f>
        <v>0</v>
      </c>
      <c r="D37" s="121">
        <f>C37*(1+$C$11)</f>
        <v>0</v>
      </c>
      <c r="E37" s="121">
        <f>D37*(1+$C$11)</f>
        <v>0</v>
      </c>
      <c r="F37" s="121">
        <f t="shared" ref="F37:G37" si="21">E37*(1+$C$11)</f>
        <v>0</v>
      </c>
      <c r="G37" s="121">
        <f t="shared" si="21"/>
        <v>0</v>
      </c>
    </row>
    <row r="38" spans="1:7" x14ac:dyDescent="0.25">
      <c r="A38" s="138">
        <f t="shared" si="16"/>
        <v>173</v>
      </c>
      <c r="B38" s="133" t="s">
        <v>98</v>
      </c>
      <c r="C38" s="134">
        <f>C31+C32+C33+C34-C35+C36+C37</f>
        <v>0</v>
      </c>
      <c r="D38" s="134">
        <f>D31+D32+D33+D34-D35+D36+D37</f>
        <v>0</v>
      </c>
      <c r="E38" s="134">
        <f>E31+E32+E33+E34-E35+E36+E37</f>
        <v>0</v>
      </c>
      <c r="F38" s="134">
        <f t="shared" ref="F38" si="22">F31+F32+F33+F34-F35+F36+F37</f>
        <v>0</v>
      </c>
      <c r="G38" s="134">
        <f t="shared" ref="G38" si="23">G31+G32+G33+G34-G35+G36+G37</f>
        <v>0</v>
      </c>
    </row>
    <row r="39" spans="1:7" x14ac:dyDescent="0.25">
      <c r="A39" s="120">
        <f t="shared" si="16"/>
        <v>174</v>
      </c>
      <c r="B39" s="120" t="s">
        <v>240</v>
      </c>
      <c r="C39" s="135">
        <f>+G24*(1+$C$12)</f>
        <v>0</v>
      </c>
      <c r="D39" s="122">
        <f>C39*(1+$C$12)</f>
        <v>0</v>
      </c>
      <c r="E39" s="122">
        <f>D39*(1+$C$12)</f>
        <v>0</v>
      </c>
      <c r="F39" s="122">
        <f t="shared" ref="F39:G39" si="24">E39*(1+$C$12)</f>
        <v>0</v>
      </c>
      <c r="G39" s="122">
        <f t="shared" si="24"/>
        <v>0</v>
      </c>
    </row>
    <row r="40" spans="1:7" x14ac:dyDescent="0.25">
      <c r="A40" s="125">
        <v>175</v>
      </c>
      <c r="B40" s="125" t="s">
        <v>241</v>
      </c>
      <c r="C40" s="136">
        <f>G25*(1+$C$13)</f>
        <v>0</v>
      </c>
      <c r="D40" s="121">
        <f>C40*(1+$C$13)</f>
        <v>0</v>
      </c>
      <c r="E40" s="121">
        <f t="shared" ref="E40:G40" si="25">D40*(1+$C$13)</f>
        <v>0</v>
      </c>
      <c r="F40" s="121">
        <f t="shared" si="25"/>
        <v>0</v>
      </c>
      <c r="G40" s="121">
        <f t="shared" si="25"/>
        <v>0</v>
      </c>
    </row>
    <row r="41" spans="1:7" x14ac:dyDescent="0.25">
      <c r="A41" s="138">
        <v>176</v>
      </c>
      <c r="B41" s="133" t="s">
        <v>99</v>
      </c>
      <c r="C41" s="137">
        <f>C38-C39-C40</f>
        <v>0</v>
      </c>
      <c r="D41" s="137">
        <f t="shared" ref="D41:G41" si="26">D38-D39-D40</f>
        <v>0</v>
      </c>
      <c r="E41" s="137">
        <f t="shared" si="26"/>
        <v>0</v>
      </c>
      <c r="F41" s="137">
        <f t="shared" si="26"/>
        <v>0</v>
      </c>
      <c r="G41" s="137">
        <f t="shared" si="26"/>
        <v>0</v>
      </c>
    </row>
    <row r="42" spans="1:7" x14ac:dyDescent="0.25">
      <c r="A42" s="120">
        <f t="shared" si="16"/>
        <v>177</v>
      </c>
      <c r="B42" s="120" t="s">
        <v>248</v>
      </c>
      <c r="C42" s="135">
        <f>'2. Sources of Funds'!$E$32</f>
        <v>0</v>
      </c>
      <c r="D42" s="135">
        <f>'2. Sources of Funds'!$E$32</f>
        <v>0</v>
      </c>
      <c r="E42" s="135">
        <f>'2. Sources of Funds'!$E$32</f>
        <v>0</v>
      </c>
      <c r="F42" s="135">
        <f>'2. Sources of Funds'!$E$32</f>
        <v>0</v>
      </c>
      <c r="G42" s="122">
        <f>'2. Sources of Funds'!$E$32</f>
        <v>0</v>
      </c>
    </row>
    <row r="43" spans="1:7" x14ac:dyDescent="0.25">
      <c r="A43" s="138">
        <f t="shared" si="16"/>
        <v>178</v>
      </c>
      <c r="B43" s="138" t="s">
        <v>100</v>
      </c>
      <c r="C43" s="137">
        <f>+C41-C42</f>
        <v>0</v>
      </c>
      <c r="D43" s="137">
        <f>+D41-D42</f>
        <v>0</v>
      </c>
      <c r="E43" s="137">
        <f>+E41-E42</f>
        <v>0</v>
      </c>
      <c r="F43" s="137">
        <f t="shared" ref="F43" si="27">+F41-F42</f>
        <v>0</v>
      </c>
      <c r="G43" s="134">
        <f t="shared" ref="G43" si="28">+G41-G42</f>
        <v>0</v>
      </c>
    </row>
    <row r="45" spans="1:7" x14ac:dyDescent="0.25">
      <c r="B45" s="22"/>
      <c r="C45" s="117" t="s">
        <v>111</v>
      </c>
      <c r="D45" s="117" t="s">
        <v>112</v>
      </c>
      <c r="E45" s="117" t="s">
        <v>113</v>
      </c>
      <c r="F45" s="117" t="s">
        <v>114</v>
      </c>
      <c r="G45" s="117" t="s">
        <v>115</v>
      </c>
    </row>
    <row r="46" spans="1:7" x14ac:dyDescent="0.25">
      <c r="A46" s="120">
        <v>179</v>
      </c>
      <c r="B46" s="120" t="s">
        <v>235</v>
      </c>
      <c r="C46" s="121">
        <f>+G31*(1+$C$11)</f>
        <v>0</v>
      </c>
      <c r="D46" s="122">
        <f t="shared" ref="D46:E49" si="29">C46*(1+$C$11)</f>
        <v>0</v>
      </c>
      <c r="E46" s="122">
        <f t="shared" si="29"/>
        <v>0</v>
      </c>
      <c r="F46" s="122">
        <f t="shared" ref="F46:G46" si="30">E46*(1+$C$11)</f>
        <v>0</v>
      </c>
      <c r="G46" s="122">
        <f t="shared" si="30"/>
        <v>0</v>
      </c>
    </row>
    <row r="47" spans="1:7" x14ac:dyDescent="0.25">
      <c r="A47" s="125">
        <f>+A46+1</f>
        <v>180</v>
      </c>
      <c r="B47" s="125" t="s">
        <v>236</v>
      </c>
      <c r="C47" s="121">
        <f>+G32*(1+$C$11)</f>
        <v>0</v>
      </c>
      <c r="D47" s="121">
        <f t="shared" si="29"/>
        <v>0</v>
      </c>
      <c r="E47" s="121">
        <f t="shared" si="29"/>
        <v>0</v>
      </c>
      <c r="F47" s="121">
        <f t="shared" ref="F47:G47" si="31">E47*(1+$C$11)</f>
        <v>0</v>
      </c>
      <c r="G47" s="121">
        <f t="shared" si="31"/>
        <v>0</v>
      </c>
    </row>
    <row r="48" spans="1:7" x14ac:dyDescent="0.25">
      <c r="A48" s="125">
        <f t="shared" ref="A48:A58" si="32">+A47+1</f>
        <v>181</v>
      </c>
      <c r="B48" s="125" t="s">
        <v>237</v>
      </c>
      <c r="C48" s="121">
        <f>+G33*(1+$C$11)</f>
        <v>0</v>
      </c>
      <c r="D48" s="121">
        <f t="shared" si="29"/>
        <v>0</v>
      </c>
      <c r="E48" s="121">
        <f t="shared" si="29"/>
        <v>0</v>
      </c>
      <c r="F48" s="121">
        <f t="shared" ref="F48:G48" si="33">E48*(1+$C$11)</f>
        <v>0</v>
      </c>
      <c r="G48" s="121">
        <f t="shared" si="33"/>
        <v>0</v>
      </c>
    </row>
    <row r="49" spans="1:7" x14ac:dyDescent="0.25">
      <c r="A49" s="125">
        <f t="shared" si="32"/>
        <v>182</v>
      </c>
      <c r="B49" s="125" t="s">
        <v>239</v>
      </c>
      <c r="C49" s="121">
        <f>+G34*(1+$C$11)</f>
        <v>0</v>
      </c>
      <c r="D49" s="121">
        <f t="shared" si="29"/>
        <v>0</v>
      </c>
      <c r="E49" s="121">
        <f t="shared" si="29"/>
        <v>0</v>
      </c>
      <c r="F49" s="121">
        <f t="shared" ref="F49:G49" si="34">E49*(1+$C$11)</f>
        <v>0</v>
      </c>
      <c r="G49" s="121">
        <f t="shared" si="34"/>
        <v>0</v>
      </c>
    </row>
    <row r="50" spans="1:7" x14ac:dyDescent="0.25">
      <c r="A50" s="125">
        <f t="shared" si="32"/>
        <v>183</v>
      </c>
      <c r="B50" s="126" t="s">
        <v>97</v>
      </c>
      <c r="C50" s="127">
        <f>SUM(C46:C49)*$C$7</f>
        <v>0</v>
      </c>
      <c r="D50" s="127">
        <f t="shared" ref="D50:G50" si="35">SUM(D46:D49)*$C$7</f>
        <v>0</v>
      </c>
      <c r="E50" s="127">
        <f t="shared" si="35"/>
        <v>0</v>
      </c>
      <c r="F50" s="127">
        <f t="shared" si="35"/>
        <v>0</v>
      </c>
      <c r="G50" s="127">
        <f t="shared" si="35"/>
        <v>0</v>
      </c>
    </row>
    <row r="51" spans="1:7" x14ac:dyDescent="0.25">
      <c r="A51" s="125">
        <f t="shared" si="32"/>
        <v>184</v>
      </c>
      <c r="B51" s="125" t="s">
        <v>238</v>
      </c>
      <c r="C51" s="121">
        <f>+G36*(1+$C$11)</f>
        <v>0</v>
      </c>
      <c r="D51" s="130">
        <f>+C51*(1+$C$11)</f>
        <v>0</v>
      </c>
      <c r="E51" s="130">
        <f>+D51*(1+$C$11)</f>
        <v>0</v>
      </c>
      <c r="F51" s="130">
        <f t="shared" ref="F51:G51" si="36">+E51*(1+$C$11)</f>
        <v>0</v>
      </c>
      <c r="G51" s="130">
        <f t="shared" si="36"/>
        <v>0</v>
      </c>
    </row>
    <row r="52" spans="1:7" x14ac:dyDescent="0.25">
      <c r="A52" s="125">
        <f t="shared" si="32"/>
        <v>185</v>
      </c>
      <c r="B52" s="125" t="s">
        <v>247</v>
      </c>
      <c r="C52" s="121">
        <f>+G37*(1+$C$11)</f>
        <v>0</v>
      </c>
      <c r="D52" s="121">
        <f>C52*(1+$C$11)</f>
        <v>0</v>
      </c>
      <c r="E52" s="121">
        <f>D52*(1+$C$11)</f>
        <v>0</v>
      </c>
      <c r="F52" s="121">
        <f t="shared" ref="F52:G52" si="37">E52*(1+$C$11)</f>
        <v>0</v>
      </c>
      <c r="G52" s="121">
        <f t="shared" si="37"/>
        <v>0</v>
      </c>
    </row>
    <row r="53" spans="1:7" x14ac:dyDescent="0.25">
      <c r="A53" s="138">
        <f t="shared" si="32"/>
        <v>186</v>
      </c>
      <c r="B53" s="133" t="s">
        <v>98</v>
      </c>
      <c r="C53" s="134">
        <f>C46+C47+C48+C49-C50+C51+C52</f>
        <v>0</v>
      </c>
      <c r="D53" s="134">
        <f>D46+D47+D48+D49-D50+D51+D52</f>
        <v>0</v>
      </c>
      <c r="E53" s="134">
        <f>E46+E47+E48+E49-E50+E51+E52</f>
        <v>0</v>
      </c>
      <c r="F53" s="134">
        <f t="shared" ref="F53" si="38">F46+F47+F48+F49-F50+F51+F52</f>
        <v>0</v>
      </c>
      <c r="G53" s="134">
        <f t="shared" ref="G53" si="39">G46+G47+G48+G49-G50+G51+G52</f>
        <v>0</v>
      </c>
    </row>
    <row r="54" spans="1:7" x14ac:dyDescent="0.25">
      <c r="A54" s="120">
        <f t="shared" si="32"/>
        <v>187</v>
      </c>
      <c r="B54" s="120" t="s">
        <v>240</v>
      </c>
      <c r="C54" s="135">
        <f>+G39*(1+$C$12)</f>
        <v>0</v>
      </c>
      <c r="D54" s="122">
        <f>C54*(1+$C$12)</f>
        <v>0</v>
      </c>
      <c r="E54" s="122">
        <f>D54*(1+$C$12)</f>
        <v>0</v>
      </c>
      <c r="F54" s="122">
        <f t="shared" ref="F54:G54" si="40">E54*(1+$C$12)</f>
        <v>0</v>
      </c>
      <c r="G54" s="122">
        <f t="shared" si="40"/>
        <v>0</v>
      </c>
    </row>
    <row r="55" spans="1:7" x14ac:dyDescent="0.25">
      <c r="A55" s="125">
        <v>188</v>
      </c>
      <c r="B55" s="125" t="s">
        <v>241</v>
      </c>
      <c r="C55" s="136">
        <f>G40*(1+$C$13)</f>
        <v>0</v>
      </c>
      <c r="D55" s="121">
        <f>C55*(1+$C$13)</f>
        <v>0</v>
      </c>
      <c r="E55" s="121">
        <f t="shared" ref="E55:G55" si="41">D55*(1+$C$13)</f>
        <v>0</v>
      </c>
      <c r="F55" s="121">
        <f t="shared" si="41"/>
        <v>0</v>
      </c>
      <c r="G55" s="121">
        <f t="shared" si="41"/>
        <v>0</v>
      </c>
    </row>
    <row r="56" spans="1:7" x14ac:dyDescent="0.25">
      <c r="A56" s="138">
        <v>189</v>
      </c>
      <c r="B56" s="133" t="s">
        <v>99</v>
      </c>
      <c r="C56" s="137">
        <f>C53-C54-C55</f>
        <v>0</v>
      </c>
      <c r="D56" s="137">
        <f t="shared" ref="D56:G56" si="42">D53-D54-D55</f>
        <v>0</v>
      </c>
      <c r="E56" s="137">
        <f t="shared" si="42"/>
        <v>0</v>
      </c>
      <c r="F56" s="137">
        <f t="shared" si="42"/>
        <v>0</v>
      </c>
      <c r="G56" s="137">
        <f t="shared" si="42"/>
        <v>0</v>
      </c>
    </row>
    <row r="57" spans="1:7" x14ac:dyDescent="0.25">
      <c r="A57" s="120">
        <f t="shared" si="32"/>
        <v>190</v>
      </c>
      <c r="B57" s="120" t="s">
        <v>248</v>
      </c>
      <c r="C57" s="135">
        <f>'2. Sources of Funds'!$E$32</f>
        <v>0</v>
      </c>
      <c r="D57" s="135">
        <f>'2. Sources of Funds'!$E$32</f>
        <v>0</v>
      </c>
      <c r="E57" s="135">
        <f>'2. Sources of Funds'!$E$32</f>
        <v>0</v>
      </c>
      <c r="F57" s="135">
        <f>'2. Sources of Funds'!$E$32</f>
        <v>0</v>
      </c>
      <c r="G57" s="122">
        <f>'2. Sources of Funds'!$E$32</f>
        <v>0</v>
      </c>
    </row>
    <row r="58" spans="1:7" x14ac:dyDescent="0.25">
      <c r="A58" s="138">
        <f t="shared" si="32"/>
        <v>191</v>
      </c>
      <c r="B58" s="138" t="s">
        <v>100</v>
      </c>
      <c r="C58" s="137">
        <f>+C56-C57</f>
        <v>0</v>
      </c>
      <c r="D58" s="137">
        <f>+D56-D57</f>
        <v>0</v>
      </c>
      <c r="E58" s="137">
        <f>+E56-E57</f>
        <v>0</v>
      </c>
      <c r="F58" s="137">
        <f t="shared" ref="F58" si="43">+F56-F57</f>
        <v>0</v>
      </c>
      <c r="G58" s="134">
        <f t="shared" ref="G58" si="44">+G56-G57</f>
        <v>0</v>
      </c>
    </row>
    <row r="60" spans="1:7" x14ac:dyDescent="0.25">
      <c r="B60" s="22"/>
      <c r="C60" s="117" t="s">
        <v>116</v>
      </c>
      <c r="D60" s="117" t="s">
        <v>117</v>
      </c>
      <c r="E60" s="117" t="s">
        <v>118</v>
      </c>
      <c r="F60" s="117" t="s">
        <v>119</v>
      </c>
      <c r="G60" s="117" t="s">
        <v>120</v>
      </c>
    </row>
    <row r="61" spans="1:7" x14ac:dyDescent="0.25">
      <c r="A61" s="120">
        <v>192</v>
      </c>
      <c r="B61" s="120" t="s">
        <v>235</v>
      </c>
      <c r="C61" s="121">
        <f>+G46*(1+$C$11)</f>
        <v>0</v>
      </c>
      <c r="D61" s="122">
        <f t="shared" ref="D61:E64" si="45">C61*(1+$C$11)</f>
        <v>0</v>
      </c>
      <c r="E61" s="122">
        <f t="shared" si="45"/>
        <v>0</v>
      </c>
      <c r="F61" s="122">
        <f t="shared" ref="F61:G61" si="46">E61*(1+$C$11)</f>
        <v>0</v>
      </c>
      <c r="G61" s="122">
        <f t="shared" si="46"/>
        <v>0</v>
      </c>
    </row>
    <row r="62" spans="1:7" x14ac:dyDescent="0.25">
      <c r="A62" s="125">
        <f>+A61+1</f>
        <v>193</v>
      </c>
      <c r="B62" s="125" t="s">
        <v>236</v>
      </c>
      <c r="C62" s="121">
        <f>+G47*(1+$C$11)</f>
        <v>0</v>
      </c>
      <c r="D62" s="121">
        <f t="shared" si="45"/>
        <v>0</v>
      </c>
      <c r="E62" s="121">
        <f t="shared" si="45"/>
        <v>0</v>
      </c>
      <c r="F62" s="121">
        <f t="shared" ref="F62:G62" si="47">E62*(1+$C$11)</f>
        <v>0</v>
      </c>
      <c r="G62" s="121">
        <f t="shared" si="47"/>
        <v>0</v>
      </c>
    </row>
    <row r="63" spans="1:7" x14ac:dyDescent="0.25">
      <c r="A63" s="125">
        <f t="shared" ref="A63:A73" si="48">+A62+1</f>
        <v>194</v>
      </c>
      <c r="B63" s="125" t="s">
        <v>237</v>
      </c>
      <c r="C63" s="121">
        <f>+G48*(1+$C$11)</f>
        <v>0</v>
      </c>
      <c r="D63" s="121">
        <f t="shared" si="45"/>
        <v>0</v>
      </c>
      <c r="E63" s="121">
        <f t="shared" si="45"/>
        <v>0</v>
      </c>
      <c r="F63" s="121">
        <f t="shared" ref="F63:G63" si="49">E63*(1+$C$11)</f>
        <v>0</v>
      </c>
      <c r="G63" s="121">
        <f t="shared" si="49"/>
        <v>0</v>
      </c>
    </row>
    <row r="64" spans="1:7" x14ac:dyDescent="0.25">
      <c r="A64" s="125">
        <f t="shared" si="48"/>
        <v>195</v>
      </c>
      <c r="B64" s="125" t="s">
        <v>239</v>
      </c>
      <c r="C64" s="121">
        <f>+G49*(1+$C$11)</f>
        <v>0</v>
      </c>
      <c r="D64" s="121">
        <f t="shared" si="45"/>
        <v>0</v>
      </c>
      <c r="E64" s="121">
        <f t="shared" si="45"/>
        <v>0</v>
      </c>
      <c r="F64" s="121">
        <f t="shared" ref="F64:G64" si="50">E64*(1+$C$11)</f>
        <v>0</v>
      </c>
      <c r="G64" s="121">
        <f t="shared" si="50"/>
        <v>0</v>
      </c>
    </row>
    <row r="65" spans="1:7" x14ac:dyDescent="0.25">
      <c r="A65" s="125">
        <f t="shared" si="48"/>
        <v>196</v>
      </c>
      <c r="B65" s="126" t="s">
        <v>97</v>
      </c>
      <c r="C65" s="127">
        <f>SUM(C61:C64)*$C$7</f>
        <v>0</v>
      </c>
      <c r="D65" s="127">
        <f t="shared" ref="D65:G65" si="51">SUM(D61:D64)*$C$7</f>
        <v>0</v>
      </c>
      <c r="E65" s="127">
        <f t="shared" si="51"/>
        <v>0</v>
      </c>
      <c r="F65" s="127">
        <f t="shared" si="51"/>
        <v>0</v>
      </c>
      <c r="G65" s="127">
        <f t="shared" si="51"/>
        <v>0</v>
      </c>
    </row>
    <row r="66" spans="1:7" x14ac:dyDescent="0.25">
      <c r="A66" s="125">
        <f t="shared" si="48"/>
        <v>197</v>
      </c>
      <c r="B66" s="125" t="s">
        <v>238</v>
      </c>
      <c r="C66" s="121">
        <f>+G51*(1+$C$11)</f>
        <v>0</v>
      </c>
      <c r="D66" s="130">
        <f>+C66*(1+$C$11)</f>
        <v>0</v>
      </c>
      <c r="E66" s="130">
        <f>+D66*(1+$C$11)</f>
        <v>0</v>
      </c>
      <c r="F66" s="130">
        <f t="shared" ref="F66:G66" si="52">+E66*(1+$C$11)</f>
        <v>0</v>
      </c>
      <c r="G66" s="130">
        <f t="shared" si="52"/>
        <v>0</v>
      </c>
    </row>
    <row r="67" spans="1:7" x14ac:dyDescent="0.25">
      <c r="A67" s="125">
        <f t="shared" si="48"/>
        <v>198</v>
      </c>
      <c r="B67" s="125" t="s">
        <v>247</v>
      </c>
      <c r="C67" s="121">
        <f>+G52*(1+$C$11)</f>
        <v>0</v>
      </c>
      <c r="D67" s="121">
        <f>C67*(1+$C$11)</f>
        <v>0</v>
      </c>
      <c r="E67" s="121">
        <f>D67*(1+$C$11)</f>
        <v>0</v>
      </c>
      <c r="F67" s="121">
        <f t="shared" ref="F67:G67" si="53">E67*(1+$C$11)</f>
        <v>0</v>
      </c>
      <c r="G67" s="121">
        <f t="shared" si="53"/>
        <v>0</v>
      </c>
    </row>
    <row r="68" spans="1:7" x14ac:dyDescent="0.25">
      <c r="A68" s="138">
        <f t="shared" si="48"/>
        <v>199</v>
      </c>
      <c r="B68" s="133" t="s">
        <v>98</v>
      </c>
      <c r="C68" s="134">
        <f>C61+C62+C63+C64-C65+C66+C67</f>
        <v>0</v>
      </c>
      <c r="D68" s="134">
        <f>D61+D62+D63+D64-D65+D66+D67</f>
        <v>0</v>
      </c>
      <c r="E68" s="134">
        <f>E61+E62+E63+E64-E65+E66+E67</f>
        <v>0</v>
      </c>
      <c r="F68" s="134">
        <f t="shared" ref="F68" si="54">F61+F62+F63+F64-F65+F66+F67</f>
        <v>0</v>
      </c>
      <c r="G68" s="134">
        <f t="shared" ref="G68" si="55">G61+G62+G63+G64-G65+G66+G67</f>
        <v>0</v>
      </c>
    </row>
    <row r="69" spans="1:7" x14ac:dyDescent="0.25">
      <c r="A69" s="120">
        <f t="shared" si="48"/>
        <v>200</v>
      </c>
      <c r="B69" s="120" t="s">
        <v>240</v>
      </c>
      <c r="C69" s="135">
        <f>+G54*(1+$C$12)</f>
        <v>0</v>
      </c>
      <c r="D69" s="122">
        <f>C69*(1+$C$12)</f>
        <v>0</v>
      </c>
      <c r="E69" s="122">
        <f>D69*(1+$C$12)</f>
        <v>0</v>
      </c>
      <c r="F69" s="122">
        <f t="shared" ref="F69:G69" si="56">E69*(1+$C$12)</f>
        <v>0</v>
      </c>
      <c r="G69" s="122">
        <f t="shared" si="56"/>
        <v>0</v>
      </c>
    </row>
    <row r="70" spans="1:7" x14ac:dyDescent="0.25">
      <c r="A70" s="125">
        <v>201</v>
      </c>
      <c r="B70" s="125" t="s">
        <v>241</v>
      </c>
      <c r="C70" s="136">
        <f>G55*(1+$C$13)</f>
        <v>0</v>
      </c>
      <c r="D70" s="121">
        <f>C70*(1+$C$13)</f>
        <v>0</v>
      </c>
      <c r="E70" s="121">
        <f t="shared" ref="E70:G70" si="57">D70*(1+$C$13)</f>
        <v>0</v>
      </c>
      <c r="F70" s="121">
        <f t="shared" si="57"/>
        <v>0</v>
      </c>
      <c r="G70" s="121">
        <f t="shared" si="57"/>
        <v>0</v>
      </c>
    </row>
    <row r="71" spans="1:7" x14ac:dyDescent="0.25">
      <c r="A71" s="138">
        <v>202</v>
      </c>
      <c r="B71" s="133" t="s">
        <v>99</v>
      </c>
      <c r="C71" s="137">
        <f>C68-C69-C70</f>
        <v>0</v>
      </c>
      <c r="D71" s="137">
        <f t="shared" ref="D71:G71" si="58">D68-D69-D70</f>
        <v>0</v>
      </c>
      <c r="E71" s="137">
        <f t="shared" si="58"/>
        <v>0</v>
      </c>
      <c r="F71" s="137">
        <f t="shared" si="58"/>
        <v>0</v>
      </c>
      <c r="G71" s="137">
        <f t="shared" si="58"/>
        <v>0</v>
      </c>
    </row>
    <row r="72" spans="1:7" x14ac:dyDescent="0.25">
      <c r="A72" s="120">
        <f t="shared" si="48"/>
        <v>203</v>
      </c>
      <c r="B72" s="120" t="s">
        <v>248</v>
      </c>
      <c r="C72" s="135">
        <f>'2. Sources of Funds'!$E$32</f>
        <v>0</v>
      </c>
      <c r="D72" s="135">
        <f>'2. Sources of Funds'!$E$32</f>
        <v>0</v>
      </c>
      <c r="E72" s="135">
        <f>'2. Sources of Funds'!$E$32</f>
        <v>0</v>
      </c>
      <c r="F72" s="135">
        <f>'2. Sources of Funds'!$E$32</f>
        <v>0</v>
      </c>
      <c r="G72" s="122">
        <f>'2. Sources of Funds'!$E$32</f>
        <v>0</v>
      </c>
    </row>
    <row r="73" spans="1:7" x14ac:dyDescent="0.25">
      <c r="A73" s="138">
        <f t="shared" si="48"/>
        <v>204</v>
      </c>
      <c r="B73" s="138" t="s">
        <v>100</v>
      </c>
      <c r="C73" s="137">
        <f>+C71-C72</f>
        <v>0</v>
      </c>
      <c r="D73" s="137">
        <f>+D71-D72</f>
        <v>0</v>
      </c>
      <c r="E73" s="137">
        <f>+E71-E72</f>
        <v>0</v>
      </c>
      <c r="F73" s="137">
        <f t="shared" ref="F73" si="59">+F71-F72</f>
        <v>0</v>
      </c>
      <c r="G73" s="134">
        <f t="shared" ref="G73" si="60">+G71-G72</f>
        <v>0</v>
      </c>
    </row>
    <row r="75" spans="1:7" x14ac:dyDescent="0.25">
      <c r="B75" s="22"/>
      <c r="C75" s="117" t="s">
        <v>121</v>
      </c>
      <c r="D75" s="117" t="s">
        <v>122</v>
      </c>
      <c r="E75" s="117" t="s">
        <v>123</v>
      </c>
      <c r="F75" s="117" t="s">
        <v>124</v>
      </c>
      <c r="G75" s="117" t="s">
        <v>125</v>
      </c>
    </row>
    <row r="76" spans="1:7" x14ac:dyDescent="0.25">
      <c r="A76" s="120">
        <v>205</v>
      </c>
      <c r="B76" s="120" t="s">
        <v>235</v>
      </c>
      <c r="C76" s="121">
        <f>+G61*(1+$C$11)</f>
        <v>0</v>
      </c>
      <c r="D76" s="122">
        <f t="shared" ref="D76:E79" si="61">C76*(1+$C$11)</f>
        <v>0</v>
      </c>
      <c r="E76" s="122">
        <f t="shared" si="61"/>
        <v>0</v>
      </c>
      <c r="F76" s="122">
        <f t="shared" ref="F76:G76" si="62">E76*(1+$C$11)</f>
        <v>0</v>
      </c>
      <c r="G76" s="122">
        <f t="shared" si="62"/>
        <v>0</v>
      </c>
    </row>
    <row r="77" spans="1:7" x14ac:dyDescent="0.25">
      <c r="A77" s="125">
        <f>+A76+1</f>
        <v>206</v>
      </c>
      <c r="B77" s="125" t="s">
        <v>236</v>
      </c>
      <c r="C77" s="121">
        <f>+G62*(1+$C$11)</f>
        <v>0</v>
      </c>
      <c r="D77" s="121">
        <f t="shared" si="61"/>
        <v>0</v>
      </c>
      <c r="E77" s="121">
        <f t="shared" si="61"/>
        <v>0</v>
      </c>
      <c r="F77" s="121">
        <f t="shared" ref="F77:G77" si="63">E77*(1+$C$11)</f>
        <v>0</v>
      </c>
      <c r="G77" s="121">
        <f t="shared" si="63"/>
        <v>0</v>
      </c>
    </row>
    <row r="78" spans="1:7" x14ac:dyDescent="0.25">
      <c r="A78" s="125">
        <f t="shared" ref="A78:A88" si="64">+A77+1</f>
        <v>207</v>
      </c>
      <c r="B78" s="125" t="s">
        <v>237</v>
      </c>
      <c r="C78" s="121">
        <f>+G63*(1+$C$11)</f>
        <v>0</v>
      </c>
      <c r="D78" s="121">
        <f t="shared" si="61"/>
        <v>0</v>
      </c>
      <c r="E78" s="121">
        <f t="shared" si="61"/>
        <v>0</v>
      </c>
      <c r="F78" s="121">
        <f t="shared" ref="F78:G78" si="65">E78*(1+$C$11)</f>
        <v>0</v>
      </c>
      <c r="G78" s="121">
        <f t="shared" si="65"/>
        <v>0</v>
      </c>
    </row>
    <row r="79" spans="1:7" x14ac:dyDescent="0.25">
      <c r="A79" s="125">
        <f t="shared" si="64"/>
        <v>208</v>
      </c>
      <c r="B79" s="125" t="s">
        <v>239</v>
      </c>
      <c r="C79" s="121">
        <f>+G64*(1+$C$11)</f>
        <v>0</v>
      </c>
      <c r="D79" s="121">
        <f t="shared" si="61"/>
        <v>0</v>
      </c>
      <c r="E79" s="121">
        <f t="shared" si="61"/>
        <v>0</v>
      </c>
      <c r="F79" s="121">
        <f t="shared" ref="F79:G79" si="66">E79*(1+$C$11)</f>
        <v>0</v>
      </c>
      <c r="G79" s="121">
        <f t="shared" si="66"/>
        <v>0</v>
      </c>
    </row>
    <row r="80" spans="1:7" x14ac:dyDescent="0.25">
      <c r="A80" s="125">
        <f t="shared" si="64"/>
        <v>209</v>
      </c>
      <c r="B80" s="126" t="s">
        <v>97</v>
      </c>
      <c r="C80" s="127">
        <f>SUM(C76:C79)*$C$7</f>
        <v>0</v>
      </c>
      <c r="D80" s="127">
        <f t="shared" ref="D80:G80" si="67">SUM(D76:D79)*$C$7</f>
        <v>0</v>
      </c>
      <c r="E80" s="127">
        <f t="shared" si="67"/>
        <v>0</v>
      </c>
      <c r="F80" s="127">
        <f t="shared" si="67"/>
        <v>0</v>
      </c>
      <c r="G80" s="127">
        <f t="shared" si="67"/>
        <v>0</v>
      </c>
    </row>
    <row r="81" spans="1:7" x14ac:dyDescent="0.25">
      <c r="A81" s="125">
        <f t="shared" si="64"/>
        <v>210</v>
      </c>
      <c r="B81" s="125" t="s">
        <v>238</v>
      </c>
      <c r="C81" s="121">
        <f>+G66*(1+$C$11)</f>
        <v>0</v>
      </c>
      <c r="D81" s="130">
        <f>+C81*(1+$C$11)</f>
        <v>0</v>
      </c>
      <c r="E81" s="130">
        <f>+D81*(1+$C$11)</f>
        <v>0</v>
      </c>
      <c r="F81" s="130">
        <f t="shared" ref="F81:G81" si="68">+E81*(1+$C$11)</f>
        <v>0</v>
      </c>
      <c r="G81" s="130">
        <f t="shared" si="68"/>
        <v>0</v>
      </c>
    </row>
    <row r="82" spans="1:7" x14ac:dyDescent="0.25">
      <c r="A82" s="125">
        <f t="shared" si="64"/>
        <v>211</v>
      </c>
      <c r="B82" s="125" t="s">
        <v>247</v>
      </c>
      <c r="C82" s="121">
        <f>+G67*(1+$C$11)</f>
        <v>0</v>
      </c>
      <c r="D82" s="121">
        <f>C82*(1+$C$11)</f>
        <v>0</v>
      </c>
      <c r="E82" s="121">
        <f>D82*(1+$C$11)</f>
        <v>0</v>
      </c>
      <c r="F82" s="121">
        <f t="shared" ref="F82:G82" si="69">E82*(1+$C$11)</f>
        <v>0</v>
      </c>
      <c r="G82" s="121">
        <f t="shared" si="69"/>
        <v>0</v>
      </c>
    </row>
    <row r="83" spans="1:7" x14ac:dyDescent="0.25">
      <c r="A83" s="138">
        <f t="shared" si="64"/>
        <v>212</v>
      </c>
      <c r="B83" s="133" t="s">
        <v>98</v>
      </c>
      <c r="C83" s="134">
        <f>C76+C77+C78+C79-C80+C81+C82</f>
        <v>0</v>
      </c>
      <c r="D83" s="134">
        <f>D76+D77+D78+D79-D80+D81+D82</f>
        <v>0</v>
      </c>
      <c r="E83" s="134">
        <f>E76+E77+E78+E79-E80+E81+E82</f>
        <v>0</v>
      </c>
      <c r="F83" s="134">
        <f t="shared" ref="F83" si="70">F76+F77+F78+F79-F80+F81+F82</f>
        <v>0</v>
      </c>
      <c r="G83" s="134">
        <f t="shared" ref="G83" si="71">G76+G77+G78+G79-G80+G81+G82</f>
        <v>0</v>
      </c>
    </row>
    <row r="84" spans="1:7" x14ac:dyDescent="0.25">
      <c r="A84" s="120">
        <f t="shared" si="64"/>
        <v>213</v>
      </c>
      <c r="B84" s="120" t="s">
        <v>240</v>
      </c>
      <c r="C84" s="135">
        <f>+G69*(1+$C$12)</f>
        <v>0</v>
      </c>
      <c r="D84" s="122">
        <f>C84*(1+$C$12)</f>
        <v>0</v>
      </c>
      <c r="E84" s="122">
        <f>D84*(1+$C$12)</f>
        <v>0</v>
      </c>
      <c r="F84" s="122">
        <f t="shared" ref="F84:G84" si="72">E84*(1+$C$12)</f>
        <v>0</v>
      </c>
      <c r="G84" s="122">
        <f t="shared" si="72"/>
        <v>0</v>
      </c>
    </row>
    <row r="85" spans="1:7" x14ac:dyDescent="0.25">
      <c r="A85" s="125">
        <v>214</v>
      </c>
      <c r="B85" s="125" t="s">
        <v>241</v>
      </c>
      <c r="C85" s="136">
        <f>G70*(1+$C$13)</f>
        <v>0</v>
      </c>
      <c r="D85" s="121">
        <f>C85*(1+$C$13)</f>
        <v>0</v>
      </c>
      <c r="E85" s="121">
        <f t="shared" ref="E85:G85" si="73">D85*(1+$C$13)</f>
        <v>0</v>
      </c>
      <c r="F85" s="121">
        <f t="shared" si="73"/>
        <v>0</v>
      </c>
      <c r="G85" s="121">
        <f t="shared" si="73"/>
        <v>0</v>
      </c>
    </row>
    <row r="86" spans="1:7" x14ac:dyDescent="0.25">
      <c r="A86" s="138">
        <v>215</v>
      </c>
      <c r="B86" s="133" t="s">
        <v>99</v>
      </c>
      <c r="C86" s="137">
        <f>C83-C84-C85</f>
        <v>0</v>
      </c>
      <c r="D86" s="137">
        <f t="shared" ref="D86:G86" si="74">D83-D84-D85</f>
        <v>0</v>
      </c>
      <c r="E86" s="137">
        <f t="shared" si="74"/>
        <v>0</v>
      </c>
      <c r="F86" s="137">
        <f t="shared" si="74"/>
        <v>0</v>
      </c>
      <c r="G86" s="137">
        <f t="shared" si="74"/>
        <v>0</v>
      </c>
    </row>
    <row r="87" spans="1:7" x14ac:dyDescent="0.25">
      <c r="A87" s="120">
        <f t="shared" si="64"/>
        <v>216</v>
      </c>
      <c r="B87" s="120" t="s">
        <v>248</v>
      </c>
      <c r="C87" s="135">
        <f>'2. Sources of Funds'!$E$32</f>
        <v>0</v>
      </c>
      <c r="D87" s="135">
        <f>'2. Sources of Funds'!$E$32</f>
        <v>0</v>
      </c>
      <c r="E87" s="135">
        <f>'2. Sources of Funds'!$E$32</f>
        <v>0</v>
      </c>
      <c r="F87" s="135">
        <f>'2. Sources of Funds'!$E$32</f>
        <v>0</v>
      </c>
      <c r="G87" s="122">
        <f>'2. Sources of Funds'!$E$32</f>
        <v>0</v>
      </c>
    </row>
    <row r="88" spans="1:7" ht="12.6" customHeight="1" x14ac:dyDescent="0.25">
      <c r="A88" s="138">
        <f t="shared" si="64"/>
        <v>217</v>
      </c>
      <c r="B88" s="138" t="s">
        <v>100</v>
      </c>
      <c r="C88" s="137">
        <f>+C86-C87</f>
        <v>0</v>
      </c>
      <c r="D88" s="137">
        <f>+D86-D87</f>
        <v>0</v>
      </c>
      <c r="E88" s="137">
        <f>+E86-E87</f>
        <v>0</v>
      </c>
      <c r="F88" s="137">
        <f t="shared" ref="F88" si="75">+F86-F87</f>
        <v>0</v>
      </c>
      <c r="G88" s="134">
        <f t="shared" ref="G88" si="76">+G86-G87</f>
        <v>0</v>
      </c>
    </row>
    <row r="90" spans="1:7" x14ac:dyDescent="0.25">
      <c r="B90" s="22"/>
      <c r="C90" s="117" t="s">
        <v>126</v>
      </c>
      <c r="D90" s="117" t="s">
        <v>127</v>
      </c>
      <c r="E90" s="117" t="s">
        <v>128</v>
      </c>
      <c r="F90" s="117" t="s">
        <v>129</v>
      </c>
      <c r="G90" s="117" t="s">
        <v>130</v>
      </c>
    </row>
    <row r="91" spans="1:7" x14ac:dyDescent="0.25">
      <c r="A91" s="120">
        <v>218</v>
      </c>
      <c r="B91" s="120" t="s">
        <v>235</v>
      </c>
      <c r="C91" s="121">
        <f>+G76*(1+$C$11)</f>
        <v>0</v>
      </c>
      <c r="D91" s="122">
        <f t="shared" ref="D91:E94" si="77">C91*(1+$C$11)</f>
        <v>0</v>
      </c>
      <c r="E91" s="122">
        <f t="shared" si="77"/>
        <v>0</v>
      </c>
      <c r="F91" s="122">
        <f t="shared" ref="F91:G91" si="78">E91*(1+$C$11)</f>
        <v>0</v>
      </c>
      <c r="G91" s="122">
        <f t="shared" si="78"/>
        <v>0</v>
      </c>
    </row>
    <row r="92" spans="1:7" x14ac:dyDescent="0.25">
      <c r="A92" s="125">
        <f>+A91+1</f>
        <v>219</v>
      </c>
      <c r="B92" s="125" t="s">
        <v>236</v>
      </c>
      <c r="C92" s="121">
        <f>+G77*(1+$C$11)</f>
        <v>0</v>
      </c>
      <c r="D92" s="121">
        <f t="shared" si="77"/>
        <v>0</v>
      </c>
      <c r="E92" s="121">
        <f t="shared" si="77"/>
        <v>0</v>
      </c>
      <c r="F92" s="121">
        <f t="shared" ref="F92:G92" si="79">E92*(1+$C$11)</f>
        <v>0</v>
      </c>
      <c r="G92" s="121">
        <f t="shared" si="79"/>
        <v>0</v>
      </c>
    </row>
    <row r="93" spans="1:7" x14ac:dyDescent="0.25">
      <c r="A93" s="125">
        <f t="shared" ref="A93:A103" si="80">+A92+1</f>
        <v>220</v>
      </c>
      <c r="B93" s="125" t="s">
        <v>237</v>
      </c>
      <c r="C93" s="121">
        <f>+G78*(1+$C$11)</f>
        <v>0</v>
      </c>
      <c r="D93" s="121">
        <f t="shared" si="77"/>
        <v>0</v>
      </c>
      <c r="E93" s="121">
        <f t="shared" si="77"/>
        <v>0</v>
      </c>
      <c r="F93" s="121">
        <f t="shared" ref="F93:G93" si="81">E93*(1+$C$11)</f>
        <v>0</v>
      </c>
      <c r="G93" s="121">
        <f t="shared" si="81"/>
        <v>0</v>
      </c>
    </row>
    <row r="94" spans="1:7" x14ac:dyDescent="0.25">
      <c r="A94" s="125">
        <f t="shared" si="80"/>
        <v>221</v>
      </c>
      <c r="B94" s="125" t="s">
        <v>239</v>
      </c>
      <c r="C94" s="121">
        <f>+G79*(1+$C$11)</f>
        <v>0</v>
      </c>
      <c r="D94" s="121">
        <f t="shared" si="77"/>
        <v>0</v>
      </c>
      <c r="E94" s="121">
        <f t="shared" si="77"/>
        <v>0</v>
      </c>
      <c r="F94" s="121">
        <f t="shared" ref="F94:G94" si="82">E94*(1+$C$11)</f>
        <v>0</v>
      </c>
      <c r="G94" s="121">
        <f t="shared" si="82"/>
        <v>0</v>
      </c>
    </row>
    <row r="95" spans="1:7" x14ac:dyDescent="0.25">
      <c r="A95" s="125">
        <f t="shared" si="80"/>
        <v>222</v>
      </c>
      <c r="B95" s="126" t="s">
        <v>97</v>
      </c>
      <c r="C95" s="127">
        <f>SUM(C91:C94)*$C$7</f>
        <v>0</v>
      </c>
      <c r="D95" s="127">
        <f t="shared" ref="D95:G95" si="83">SUM(D91:D94)*$C$7</f>
        <v>0</v>
      </c>
      <c r="E95" s="127">
        <f t="shared" si="83"/>
        <v>0</v>
      </c>
      <c r="F95" s="127">
        <f t="shared" si="83"/>
        <v>0</v>
      </c>
      <c r="G95" s="127">
        <f t="shared" si="83"/>
        <v>0</v>
      </c>
    </row>
    <row r="96" spans="1:7" x14ac:dyDescent="0.25">
      <c r="A96" s="125">
        <f t="shared" si="80"/>
        <v>223</v>
      </c>
      <c r="B96" s="125" t="s">
        <v>238</v>
      </c>
      <c r="C96" s="121">
        <f>+G81*(1+$C$11)</f>
        <v>0</v>
      </c>
      <c r="D96" s="130">
        <f>+C96*(1+$C$11)</f>
        <v>0</v>
      </c>
      <c r="E96" s="130">
        <f>+D96*(1+$C$11)</f>
        <v>0</v>
      </c>
      <c r="F96" s="130">
        <f t="shared" ref="F96:G96" si="84">+E96*(1+$C$11)</f>
        <v>0</v>
      </c>
      <c r="G96" s="130">
        <f t="shared" si="84"/>
        <v>0</v>
      </c>
    </row>
    <row r="97" spans="1:7" x14ac:dyDescent="0.25">
      <c r="A97" s="125">
        <f t="shared" si="80"/>
        <v>224</v>
      </c>
      <c r="B97" s="125" t="s">
        <v>247</v>
      </c>
      <c r="C97" s="121">
        <f>+G82*(1+$C$11)</f>
        <v>0</v>
      </c>
      <c r="D97" s="121">
        <f>C97*(1+$C$11)</f>
        <v>0</v>
      </c>
      <c r="E97" s="121">
        <f>D97*(1+$C$11)</f>
        <v>0</v>
      </c>
      <c r="F97" s="121">
        <f t="shared" ref="F97:G97" si="85">E97*(1+$C$11)</f>
        <v>0</v>
      </c>
      <c r="G97" s="121">
        <f t="shared" si="85"/>
        <v>0</v>
      </c>
    </row>
    <row r="98" spans="1:7" x14ac:dyDescent="0.25">
      <c r="A98" s="138">
        <f t="shared" si="80"/>
        <v>225</v>
      </c>
      <c r="B98" s="133" t="s">
        <v>98</v>
      </c>
      <c r="C98" s="134">
        <f>C91+C92+C93+C94-C95+C96+C97</f>
        <v>0</v>
      </c>
      <c r="D98" s="134">
        <f>D91+D92+D93+D94-D95+D96+D97</f>
        <v>0</v>
      </c>
      <c r="E98" s="134">
        <f>E91+E92+E93+E94-E95+E96+E97</f>
        <v>0</v>
      </c>
      <c r="F98" s="134">
        <f t="shared" ref="F98" si="86">F91+F92+F93+F94-F95+F96+F97</f>
        <v>0</v>
      </c>
      <c r="G98" s="134">
        <f t="shared" ref="G98" si="87">G91+G92+G93+G94-G95+G96+G97</f>
        <v>0</v>
      </c>
    </row>
    <row r="99" spans="1:7" x14ac:dyDescent="0.25">
      <c r="A99" s="120">
        <f t="shared" si="80"/>
        <v>226</v>
      </c>
      <c r="B99" s="120" t="s">
        <v>240</v>
      </c>
      <c r="C99" s="135">
        <f>+G84*(1+$C$12)</f>
        <v>0</v>
      </c>
      <c r="D99" s="122">
        <f>C99*(1+$C$12)</f>
        <v>0</v>
      </c>
      <c r="E99" s="122">
        <f>D99*(1+$C$12)</f>
        <v>0</v>
      </c>
      <c r="F99" s="122">
        <f t="shared" ref="F99:G99" si="88">E99*(1+$C$12)</f>
        <v>0</v>
      </c>
      <c r="G99" s="122">
        <f t="shared" si="88"/>
        <v>0</v>
      </c>
    </row>
    <row r="100" spans="1:7" x14ac:dyDescent="0.25">
      <c r="A100" s="125">
        <v>227</v>
      </c>
      <c r="B100" s="125" t="s">
        <v>241</v>
      </c>
      <c r="C100" s="136">
        <f>G85*(1+$C$13)</f>
        <v>0</v>
      </c>
      <c r="D100" s="121">
        <f>C100*(1+$C$13)</f>
        <v>0</v>
      </c>
      <c r="E100" s="121">
        <f t="shared" ref="E100:G100" si="89">D100*(1+$C$13)</f>
        <v>0</v>
      </c>
      <c r="F100" s="121">
        <f t="shared" si="89"/>
        <v>0</v>
      </c>
      <c r="G100" s="121">
        <f t="shared" si="89"/>
        <v>0</v>
      </c>
    </row>
    <row r="101" spans="1:7" x14ac:dyDescent="0.25">
      <c r="A101" s="138">
        <v>228</v>
      </c>
      <c r="B101" s="133" t="s">
        <v>99</v>
      </c>
      <c r="C101" s="137">
        <f>C98-C99-C100</f>
        <v>0</v>
      </c>
      <c r="D101" s="137">
        <f t="shared" ref="D101:G101" si="90">D98-D99-D100</f>
        <v>0</v>
      </c>
      <c r="E101" s="137">
        <f t="shared" si="90"/>
        <v>0</v>
      </c>
      <c r="F101" s="137">
        <f t="shared" si="90"/>
        <v>0</v>
      </c>
      <c r="G101" s="137">
        <f t="shared" si="90"/>
        <v>0</v>
      </c>
    </row>
    <row r="102" spans="1:7" x14ac:dyDescent="0.25">
      <c r="A102" s="120">
        <f t="shared" si="80"/>
        <v>229</v>
      </c>
      <c r="B102" s="120" t="s">
        <v>248</v>
      </c>
      <c r="C102" s="135">
        <f>'2. Sources of Funds'!$E$32</f>
        <v>0</v>
      </c>
      <c r="D102" s="135">
        <f>'2. Sources of Funds'!$E$32</f>
        <v>0</v>
      </c>
      <c r="E102" s="135">
        <f>'2. Sources of Funds'!$E$32</f>
        <v>0</v>
      </c>
      <c r="F102" s="135">
        <f>'2. Sources of Funds'!$E$32</f>
        <v>0</v>
      </c>
      <c r="G102" s="122">
        <f>'2. Sources of Funds'!$E$32</f>
        <v>0</v>
      </c>
    </row>
    <row r="103" spans="1:7" x14ac:dyDescent="0.25">
      <c r="A103" s="138">
        <f t="shared" si="80"/>
        <v>230</v>
      </c>
      <c r="B103" s="138" t="s">
        <v>100</v>
      </c>
      <c r="C103" s="137">
        <f>+C101-C102</f>
        <v>0</v>
      </c>
      <c r="D103" s="137">
        <f>+D101-D102</f>
        <v>0</v>
      </c>
      <c r="E103" s="137">
        <f>+E101-E102</f>
        <v>0</v>
      </c>
      <c r="F103" s="137">
        <f t="shared" ref="F103" si="91">+F101-F102</f>
        <v>0</v>
      </c>
      <c r="G103" s="134">
        <f t="shared" ref="G103" si="92">+G101-G102</f>
        <v>0</v>
      </c>
    </row>
  </sheetData>
  <sheetProtection algorithmName="SHA-512" hashValue="IPGUFjeJppDdcFaMf1sHHuiQWhfLgm3Po6MldPBWuaxyQdfCKrgcCr7Tf9s7yiR+GR+vMg7UzPJgp/qfFCp0Sg==" saltValue="D1dtR85UYIAZjQQp1Ozf6w==" spinCount="100000" sheet="1" selectLockedCells="1"/>
  <pageMargins left="0.7" right="0.7" top="0.75" bottom="0.75" header="0.3" footer="0.3"/>
  <pageSetup scale="83" fitToHeight="7" orientation="portrait" r:id="rId1"/>
  <headerFooter>
    <oddFooter>&amp;C&amp;F</oddFooter>
  </headerFooter>
  <rowBreaks count="1" manualBreakCount="1"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Instructions</vt:lpstr>
      <vt:lpstr>1. Development Budget</vt:lpstr>
      <vt:lpstr>2. Sources of Funds</vt:lpstr>
      <vt:lpstr>3. Rent &amp; Mandatory Fees</vt:lpstr>
      <vt:lpstr>lists</vt:lpstr>
      <vt:lpstr>4. Project Income</vt:lpstr>
      <vt:lpstr>5. Project Expenses</vt:lpstr>
      <vt:lpstr>6. Proforma</vt:lpstr>
      <vt:lpstr>'1. Development Budget'!Print_Area</vt:lpstr>
      <vt:lpstr>'2. Sources of Funds'!Print_Area</vt:lpstr>
      <vt:lpstr>'5. Project Expenses'!Print_Area</vt:lpstr>
      <vt:lpstr>'6. Proforma'!Print_Area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2021-08-13T22:13:50Z</dcterms:created>
  <dcterms:modified xsi:type="dcterms:W3CDTF">2025-10-02T13:17:57Z</dcterms:modified>
</cp:coreProperties>
</file>