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saveExternalLinkValues="0"/>
  <mc:AlternateContent xmlns:mc="http://schemas.openxmlformats.org/markup-compatibility/2006">
    <mc:Choice Requires="x15">
      <x15ac:absPath xmlns:x15ac="http://schemas.microsoft.com/office/spreadsheetml/2010/11/ac" url="C:\Users\vmsciacca\Desktop\Website Updates\"/>
    </mc:Choice>
  </mc:AlternateContent>
  <xr:revisionPtr revIDLastSave="0" documentId="8_{85C71288-F387-4678-9BD0-0C61529AA17E}" xr6:coauthVersionLast="47" xr6:coauthVersionMax="47" xr10:uidLastSave="{00000000-0000-0000-0000-000000000000}"/>
  <bookViews>
    <workbookView xWindow="-108" yWindow="-108" windowWidth="23256" windowHeight="14016" tabRatio="698" xr2:uid="{00000000-000D-0000-FFFF-FFFF00000000}"/>
  </bookViews>
  <sheets>
    <sheet name="Instructions - READ FIRST!" sheetId="21" r:id="rId1"/>
    <sheet name="Applicant General Overview" sheetId="16" r:id="rId2"/>
    <sheet name="Program Eligibility Review" sheetId="33" r:id="rId3"/>
    <sheet name="Electronic Transfer Form" sheetId="34" r:id="rId4"/>
    <sheet name="80% HUD HOME Income limit" sheetId="35" r:id="rId5"/>
  </sheets>
  <definedNames>
    <definedName name="_Toc427162448" localSheetId="0">'Instructions - READ FIRST!'!#REF!</definedName>
    <definedName name="_Toc427162451" localSheetId="0">'Instructions - READ FIRST!'!#REF!</definedName>
    <definedName name="HOME_DATA">#REF!</definedName>
    <definedName name="LIMITS_COUNTYLEVEL" localSheetId="4">#REF!</definedName>
    <definedName name="LIMITS_COUNTYLEVEL">#REF!</definedName>
    <definedName name="_xlnm.Print_Area" localSheetId="1">'Applicant General Overview'!$B$1:$I$105</definedName>
    <definedName name="_xlnm.Print_Area" localSheetId="3">'Electronic Transfer Form'!$A$1:$A$58</definedName>
    <definedName name="_xlnm.Print_Area" localSheetId="0">'Instructions - READ FIRST!'!$A$1:$D$22</definedName>
    <definedName name="_xlnm.Print_Area" localSheetId="2">'Program Eligibility Review'!$A$1:$I$64</definedName>
    <definedName name="_xlnm.Print_Titles" localSheetId="4">'80% HUD HOME Income limit'!$1:$5</definedName>
    <definedName name="_xlnm.Print_Titles" localSheetId="1">'Applicant General Overview'!$2:$2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40" i="33" l="1"/>
  <c r="H40" i="33"/>
  <c r="G40" i="33"/>
  <c r="F40" i="33"/>
  <c r="E40" i="33"/>
  <c r="D40" i="33"/>
  <c r="H25" i="16" l="1"/>
  <c r="H27" i="16"/>
  <c r="H26" i="16"/>
  <c r="H24" i="16"/>
  <c r="H23" i="16"/>
  <c r="E23" i="33" l="1"/>
  <c r="I206" i="33" l="1"/>
  <c r="I205" i="33"/>
  <c r="I204" i="33"/>
  <c r="I203" i="33"/>
  <c r="I202" i="33"/>
  <c r="I201" i="33"/>
  <c r="I200" i="33"/>
  <c r="I199" i="33"/>
  <c r="I198" i="33"/>
  <c r="I197" i="33"/>
  <c r="I196" i="33"/>
  <c r="I195" i="33"/>
  <c r="I194" i="33"/>
  <c r="I193" i="33"/>
  <c r="I192" i="33"/>
  <c r="I191" i="33"/>
  <c r="I190" i="33"/>
  <c r="I189" i="33"/>
  <c r="I188" i="33"/>
  <c r="I187" i="33"/>
  <c r="I186" i="33"/>
  <c r="I185" i="33"/>
  <c r="I184" i="33"/>
  <c r="I183" i="33"/>
  <c r="I182" i="33"/>
  <c r="I181" i="33"/>
  <c r="I180" i="33"/>
  <c r="I179" i="33"/>
  <c r="I178" i="33"/>
  <c r="I177" i="33"/>
  <c r="I176" i="33"/>
  <c r="I175" i="33"/>
  <c r="I174" i="33"/>
  <c r="I173" i="33"/>
  <c r="I172" i="33"/>
  <c r="I171" i="33"/>
  <c r="I170" i="33"/>
  <c r="I169" i="33"/>
  <c r="I168" i="33"/>
  <c r="I167" i="33"/>
  <c r="I166" i="33"/>
  <c r="I165" i="33"/>
  <c r="I164" i="33"/>
  <c r="I163" i="33"/>
  <c r="I162" i="33"/>
  <c r="I161" i="33"/>
  <c r="I160" i="33"/>
  <c r="I159" i="33"/>
  <c r="I158" i="33"/>
  <c r="I157" i="33"/>
  <c r="I156" i="33"/>
  <c r="I155" i="33"/>
  <c r="I154" i="33"/>
  <c r="I153" i="33"/>
  <c r="I152" i="33"/>
  <c r="I151" i="33"/>
  <c r="I150" i="33"/>
  <c r="I149" i="33"/>
  <c r="I148" i="33"/>
  <c r="I147" i="33"/>
  <c r="I146" i="33"/>
  <c r="I145" i="33"/>
  <c r="I144" i="33"/>
  <c r="I143" i="33"/>
  <c r="I142" i="33"/>
  <c r="I141" i="33"/>
  <c r="I140" i="33"/>
  <c r="I139" i="33"/>
  <c r="I138" i="33"/>
  <c r="I137" i="33"/>
  <c r="I136" i="33"/>
  <c r="I135" i="33"/>
  <c r="I134" i="33"/>
  <c r="I133" i="33"/>
  <c r="I132" i="33"/>
  <c r="I131" i="33"/>
  <c r="I130" i="33"/>
  <c r="I129" i="33"/>
  <c r="I128" i="33"/>
  <c r="I127" i="33"/>
  <c r="I126" i="33"/>
  <c r="I125" i="33"/>
  <c r="I124" i="33"/>
  <c r="I123" i="33"/>
  <c r="I122" i="33"/>
  <c r="I121" i="33"/>
  <c r="I120" i="33"/>
  <c r="I119" i="33"/>
  <c r="I118" i="33"/>
  <c r="I117" i="33"/>
  <c r="I116" i="33"/>
  <c r="I115" i="33"/>
  <c r="I114" i="33"/>
  <c r="I113" i="33"/>
  <c r="I112" i="33"/>
  <c r="I111" i="33"/>
  <c r="I110" i="33"/>
  <c r="I109" i="33"/>
  <c r="I108" i="33"/>
  <c r="I107" i="33"/>
  <c r="I37" i="33"/>
  <c r="H37" i="33"/>
  <c r="H42" i="33" s="1"/>
  <c r="G37" i="33"/>
  <c r="F37" i="33"/>
  <c r="E37" i="33"/>
  <c r="D37" i="33"/>
  <c r="H25" i="33"/>
  <c r="G25" i="33" s="1"/>
  <c r="H23" i="33"/>
  <c r="H21" i="33"/>
  <c r="G21" i="33" s="1"/>
  <c r="H17" i="33"/>
  <c r="E17" i="33"/>
  <c r="I16" i="33"/>
  <c r="I15" i="33"/>
  <c r="I14" i="33"/>
  <c r="K15" i="16"/>
  <c r="K14" i="16"/>
  <c r="AJ239" i="16"/>
  <c r="AJ240" i="16"/>
  <c r="AJ241" i="16"/>
  <c r="AJ242" i="16"/>
  <c r="AJ243" i="16"/>
  <c r="AJ244" i="16"/>
  <c r="AJ245" i="16"/>
  <c r="AJ246" i="16"/>
  <c r="AJ247" i="16"/>
  <c r="AJ248" i="16"/>
  <c r="AJ249" i="16"/>
  <c r="AJ250" i="16"/>
  <c r="AJ251" i="16"/>
  <c r="AJ252" i="16"/>
  <c r="AJ253" i="16"/>
  <c r="AJ254" i="16"/>
  <c r="AJ255" i="16"/>
  <c r="AJ256" i="16"/>
  <c r="AJ257" i="16"/>
  <c r="AJ258" i="16"/>
  <c r="AJ259" i="16"/>
  <c r="AJ260" i="16"/>
  <c r="AJ261" i="16"/>
  <c r="AJ262" i="16"/>
  <c r="AJ263" i="16"/>
  <c r="AJ264" i="16"/>
  <c r="G27" i="33" l="1"/>
  <c r="G31" i="33" s="1"/>
  <c r="E36" i="33" s="1"/>
  <c r="D41" i="33"/>
  <c r="D42" i="33"/>
  <c r="D43" i="33"/>
  <c r="E42" i="33"/>
  <c r="E43" i="33"/>
  <c r="E41" i="33"/>
  <c r="I41" i="33"/>
  <c r="I43" i="33"/>
  <c r="I42" i="33"/>
  <c r="H41" i="33"/>
  <c r="F43" i="33"/>
  <c r="H43" i="33"/>
  <c r="F41" i="33"/>
  <c r="G42" i="33"/>
  <c r="G41" i="33"/>
  <c r="F42" i="33"/>
  <c r="G43" i="33"/>
  <c r="E35" i="33" l="1"/>
  <c r="F36" i="33"/>
  <c r="F35" i="3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rwdunham</author>
    <author>jdburton</author>
  </authors>
  <commentList>
    <comment ref="C8" authorId="0" shapeId="0" xr:uid="{00000000-0006-0000-0200-000001000000}">
      <text>
        <r>
          <rPr>
            <sz val="11"/>
            <color indexed="81"/>
            <rFont val="Tahoma"/>
            <family val="2"/>
          </rPr>
          <t>Which counties will your organization provide homebuyer assistance?</t>
        </r>
      </text>
    </comment>
    <comment ref="E13" authorId="0" shapeId="0" xr:uid="{00000000-0006-0000-0200-000002000000}">
      <text>
        <r>
          <rPr>
            <sz val="9"/>
            <color indexed="81"/>
            <rFont val="Tahoma"/>
            <family val="2"/>
          </rPr>
          <t>How many square feet of heated floor area?</t>
        </r>
        <r>
          <rPr>
            <sz val="10"/>
            <color indexed="81"/>
            <rFont val="Tahoma"/>
            <family val="2"/>
          </rPr>
          <t xml:space="preserve">
</t>
        </r>
      </text>
    </comment>
    <comment ref="D58" authorId="1" shapeId="0" xr:uid="{00000000-0006-0000-0200-000003000000}">
      <text>
        <r>
          <rPr>
            <b/>
            <sz val="9"/>
            <color indexed="81"/>
            <rFont val="Tahoma"/>
            <family val="2"/>
          </rPr>
          <t>Examples: Down payment Assistance, Loans, Grants, Reduced Land Cost, etc.</t>
        </r>
      </text>
    </comment>
  </commentList>
</comments>
</file>

<file path=xl/sharedStrings.xml><?xml version="1.0" encoding="utf-8"?>
<sst xmlns="http://schemas.openxmlformats.org/spreadsheetml/2006/main" count="478" uniqueCount="371">
  <si>
    <t>Sales Price</t>
  </si>
  <si>
    <t>1.</t>
  </si>
  <si>
    <t>2.</t>
  </si>
  <si>
    <t>3.</t>
  </si>
  <si>
    <t>5.</t>
  </si>
  <si>
    <t>6.</t>
  </si>
  <si>
    <t>7.</t>
  </si>
  <si>
    <t>8.</t>
  </si>
  <si>
    <t>9.</t>
  </si>
  <si>
    <t>10.</t>
  </si>
  <si>
    <t>Title</t>
  </si>
  <si>
    <t>Phone</t>
  </si>
  <si>
    <t>Secondary contact person</t>
  </si>
  <si>
    <t>4.</t>
  </si>
  <si>
    <t xml:space="preserve">By: </t>
  </si>
  <si>
    <t xml:space="preserve">Title: </t>
  </si>
  <si>
    <t xml:space="preserve">Date: </t>
  </si>
  <si>
    <t>The Applicant will provide the Agency with audited financial statements upon request.</t>
  </si>
  <si>
    <t xml:space="preserve">Name: </t>
  </si>
  <si>
    <t>Street Address</t>
  </si>
  <si>
    <t>City</t>
  </si>
  <si>
    <t>County</t>
  </si>
  <si>
    <t>Alamance</t>
  </si>
  <si>
    <t>Alexander</t>
  </si>
  <si>
    <t xml:space="preserve">Alleghany </t>
  </si>
  <si>
    <t xml:space="preserve">Anson </t>
  </si>
  <si>
    <t xml:space="preserve">Ashe </t>
  </si>
  <si>
    <t xml:space="preserve">Avery </t>
  </si>
  <si>
    <t xml:space="preserve">Beaufort </t>
  </si>
  <si>
    <t xml:space="preserve">Bertie </t>
  </si>
  <si>
    <t xml:space="preserve">Bladen </t>
  </si>
  <si>
    <t xml:space="preserve">Brunswick </t>
  </si>
  <si>
    <t>Buncombe</t>
  </si>
  <si>
    <t xml:space="preserve">Burke </t>
  </si>
  <si>
    <t>Cabarrus</t>
  </si>
  <si>
    <t xml:space="preserve">Caldwell </t>
  </si>
  <si>
    <t xml:space="preserve">Camden </t>
  </si>
  <si>
    <t xml:space="preserve">Carteret </t>
  </si>
  <si>
    <t xml:space="preserve">Caswell </t>
  </si>
  <si>
    <t xml:space="preserve">Catawba </t>
  </si>
  <si>
    <t xml:space="preserve">Chatham </t>
  </si>
  <si>
    <t xml:space="preserve">Cherokee </t>
  </si>
  <si>
    <t xml:space="preserve">Chowan </t>
  </si>
  <si>
    <t xml:space="preserve">Clay </t>
  </si>
  <si>
    <t xml:space="preserve">Cleveland </t>
  </si>
  <si>
    <t xml:space="preserve">Columbus </t>
  </si>
  <si>
    <t xml:space="preserve">Craven </t>
  </si>
  <si>
    <t>Cumberland</t>
  </si>
  <si>
    <t xml:space="preserve">Currituck </t>
  </si>
  <si>
    <t xml:space="preserve">Dare </t>
  </si>
  <si>
    <t>Davidson</t>
  </si>
  <si>
    <t>Davie</t>
  </si>
  <si>
    <t xml:space="preserve">Duplin </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</si>
  <si>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</si>
  <si>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</si>
  <si>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</si>
  <si>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</si>
  <si>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</si>
  <si>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</si>
  <si>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</si>
  <si>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</si>
  <si>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</si>
  <si>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</si>
  <si>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</si>
  <si>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</si>
  <si>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</si>
  <si>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</si>
  <si>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</si>
  <si>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</si>
  <si>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</si>
  <si>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</si>
  <si>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</si>
  <si>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</si>
  <si>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Lee</t>
  </si>
  <si>
    <t>Lenoir</t>
  </si>
  <si>
    <t>Lincoln</t>
  </si>
  <si>
    <t>McDowell</t>
  </si>
  <si>
    <t>Macon</t>
  </si>
  <si>
    <t>Madison</t>
  </si>
  <si>
    <t>Martin</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</si>
  <si>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</si>
  <si>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</si>
  <si>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</si>
  <si>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</si>
  <si>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</si>
  <si>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</si>
  <si>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</si>
  <si>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</si>
  <si>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</si>
  <si>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</si>
  <si>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</si>
  <si>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</si>
  <si>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</si>
  <si>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</si>
  <si>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</si>
  <si>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</si>
  <si>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</si>
  <si>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</si>
  <si>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 xml:space="preserve">Rockingham </t>
  </si>
  <si>
    <t>Rowan</t>
  </si>
  <si>
    <t>Rutherford</t>
  </si>
  <si>
    <t>Sampson</t>
  </si>
  <si>
    <t xml:space="preserve">Scotland </t>
  </si>
  <si>
    <t>Stanly</t>
  </si>
  <si>
    <t>Stokes</t>
  </si>
  <si>
    <t xml:space="preserve">Surry </t>
  </si>
  <si>
    <t>Swain</t>
  </si>
  <si>
    <t>Transylvania</t>
  </si>
  <si>
    <t>Tyrrell</t>
  </si>
  <si>
    <t>Union</t>
  </si>
  <si>
    <t>Vance</t>
  </si>
  <si>
    <t>Wake</t>
  </si>
  <si>
    <t>Warren</t>
  </si>
  <si>
    <t>Washington</t>
  </si>
  <si>
    <t>Watauga</t>
  </si>
  <si>
    <t>Wayne</t>
  </si>
  <si>
    <t>Wilkes</t>
  </si>
  <si>
    <t>Wilson</t>
  </si>
  <si>
    <t>Yadkin</t>
  </si>
  <si>
    <t>Yancey</t>
  </si>
  <si>
    <t>Jones</t>
  </si>
  <si>
    <t>Total PITI</t>
  </si>
  <si>
    <t>County HOME funds</t>
  </si>
  <si>
    <t>City HOME funds</t>
  </si>
  <si>
    <t>Local General Revenues</t>
  </si>
  <si>
    <t xml:space="preserve">USDA-RD 502 </t>
  </si>
  <si>
    <t>FHLB AHP</t>
  </si>
  <si>
    <t>Consortium HOME funds</t>
  </si>
  <si>
    <t>Foundation Funds</t>
  </si>
  <si>
    <t>Yes</t>
  </si>
  <si>
    <t>No</t>
  </si>
  <si>
    <t>11.</t>
  </si>
  <si>
    <t>Address</t>
  </si>
  <si>
    <t>Email</t>
  </si>
  <si>
    <t>Developer (if applicable)</t>
  </si>
  <si>
    <t>Physical Address</t>
  </si>
  <si>
    <t>Mailing address</t>
  </si>
  <si>
    <t>Local Government - County</t>
  </si>
  <si>
    <t>Local Government - COG</t>
  </si>
  <si>
    <t>Nonprofit - Other</t>
  </si>
  <si>
    <t>Date 501(C)(3) status granted</t>
  </si>
  <si>
    <t>Year</t>
  </si>
  <si>
    <t>Date of incorporation</t>
  </si>
  <si>
    <t>Primary contact person</t>
  </si>
  <si>
    <t>Federal tax ID number</t>
  </si>
  <si>
    <t>Name</t>
  </si>
  <si>
    <t>Zip</t>
  </si>
  <si>
    <t>Location Description / Neighborhood / Target Area</t>
  </si>
  <si>
    <t>Executive Director</t>
  </si>
  <si>
    <t>NP - Community Development Corp</t>
  </si>
  <si>
    <t>NP - Community Action Agency</t>
  </si>
  <si>
    <t>NP - Homeownership Center</t>
  </si>
  <si>
    <t>NP - Housing Counseling Agency</t>
  </si>
  <si>
    <t>By executing this application form, Applicant agrees that the Agency may conduct its own independent review of the information herein and the attachments, and may verify information from any source.</t>
  </si>
  <si>
    <t>Neither the Applicant nor any of its principals or affiliates is/are under any administrative restrictions from federal, state or local authorities.</t>
  </si>
  <si>
    <t>Neither the Applicant organization nor any of its principals or affiliates is/are aware of or involved in any threatened or pending legal or administrative proceeding or investigation.</t>
  </si>
  <si>
    <t>Neither the Applicant organization nor any of its principals or affiliates has/have filed bankruptcy within the last ten years.</t>
  </si>
  <si>
    <t>Neither the Applicant organization nor any of its principals or affiliates has/have been suspended or debarred from participation in any federal or state government program.</t>
  </si>
  <si>
    <t>Community Partners Loan Pool subordinate loan</t>
  </si>
  <si>
    <t>Local Government - City</t>
  </si>
  <si>
    <t>Narrative regarding your organization's history, experience, and current priorities</t>
  </si>
  <si>
    <t>New Subdivision</t>
  </si>
  <si>
    <t>Neighborhood Revitalization</t>
  </si>
  <si>
    <t>Scattered Site Rehab</t>
  </si>
  <si>
    <t>USDA Mutual Self-Help Project</t>
  </si>
  <si>
    <t>Other</t>
  </si>
  <si>
    <t>Unit SF Size</t>
  </si>
  <si>
    <t># of BR</t>
  </si>
  <si>
    <t># of Baths</t>
  </si>
  <si>
    <t>APR</t>
  </si>
  <si>
    <t>Average Sales Price:</t>
  </si>
  <si>
    <t>Source</t>
  </si>
  <si>
    <t>NCHFA - Agency Funds</t>
  </si>
  <si>
    <t>First Mortgage</t>
  </si>
  <si>
    <t>Annual Taxes</t>
  </si>
  <si>
    <t>Periodic Interest Rate</t>
  </si>
  <si>
    <t>Monthly P &amp; I</t>
  </si>
  <si>
    <t>Total P &amp; I</t>
  </si>
  <si>
    <t>Monthly Mortgage Insurance</t>
  </si>
  <si>
    <t>Average Square Footage:</t>
  </si>
  <si>
    <t>Household Size</t>
  </si>
  <si>
    <t>Annual Income</t>
  </si>
  <si>
    <t>Monthly Income</t>
  </si>
  <si>
    <t xml:space="preserve">Affordability Window   </t>
  </si>
  <si>
    <t>IDA Match - AFI</t>
  </si>
  <si>
    <t>IDA Match - Local</t>
  </si>
  <si>
    <t>Phone #</t>
  </si>
  <si>
    <t>Email Address</t>
  </si>
  <si>
    <t>Minimum Income Needed to Support a 25% Front-End Ratio:</t>
  </si>
  <si>
    <t>Certifications</t>
  </si>
  <si>
    <t>Yes - HH at 80% can afford</t>
  </si>
  <si>
    <t>No - HH at 80% cannot afford</t>
  </si>
  <si>
    <t>Maximum Payment at 60% of median (32% Front-End):</t>
  </si>
  <si>
    <t>Minimum Payment at 80% of median (20% Front-End):</t>
  </si>
  <si>
    <t>Minimum Payment at 60% of median (20% Front-End):</t>
  </si>
  <si>
    <t>No changes - Same as previously approved application</t>
  </si>
  <si>
    <t>Applicant Experience</t>
  </si>
  <si>
    <t>Local Partner</t>
  </si>
  <si>
    <t>Director / Owner</t>
  </si>
  <si>
    <t>Primary Contact</t>
  </si>
  <si>
    <t>Partner</t>
  </si>
  <si>
    <t>Homebuyer Program</t>
  </si>
  <si>
    <t>NC Home Advantage 3% DPA</t>
  </si>
  <si>
    <t>Program Name</t>
  </si>
  <si>
    <t>Your organization's Conflict of Interest Policy</t>
  </si>
  <si>
    <t>Your organization's employee Code of Conduct Policy</t>
  </si>
  <si>
    <t>Included - New Program</t>
  </si>
  <si>
    <t>Changes - Update to previously approved program</t>
  </si>
  <si>
    <t>Financing Coordinator (if different than primary contact)</t>
  </si>
  <si>
    <t>Existing homes NOT rehabilitated by Organization</t>
  </si>
  <si>
    <t>New homes NOT built by Organization</t>
  </si>
  <si>
    <t>Typical First Loan Amount</t>
  </si>
  <si>
    <t>Surry</t>
  </si>
  <si>
    <t>Scotland</t>
  </si>
  <si>
    <t>Mecklenburg</t>
  </si>
  <si>
    <t>Duplin</t>
  </si>
  <si>
    <t>Eight</t>
  </si>
  <si>
    <t>Seven</t>
  </si>
  <si>
    <t>Six</t>
  </si>
  <si>
    <t>Five</t>
  </si>
  <si>
    <t>Four</t>
  </si>
  <si>
    <t>Three</t>
  </si>
  <si>
    <t>Two</t>
  </si>
  <si>
    <t>One</t>
  </si>
  <si>
    <t>Year Built</t>
  </si>
  <si>
    <t>Monthly HOA</t>
  </si>
  <si>
    <t>Monthly Property Insurance</t>
  </si>
  <si>
    <t>Your organization's Fair Housing Activity Plan or Affirmative Marketing Plan (How will outreach be conducted)</t>
  </si>
  <si>
    <t>Experienced Team Member</t>
  </si>
  <si>
    <t>Cell Phone</t>
  </si>
  <si>
    <t>Applicant General Overview</t>
  </si>
  <si>
    <t>The Applicant certifies the information in this application is complete, correct and true to the best of my knowledge. Furthermore, the Applicant understands that any misrepresentation, false information or omission in this application or in any supporting documentation may result in disqualification and/or termination from participation</t>
  </si>
  <si>
    <t>Type of Subsidy</t>
  </si>
  <si>
    <t>USDA Construction-to-Perm Project</t>
  </si>
  <si>
    <t>Price per Sq. Ft</t>
  </si>
  <si>
    <t>Supporting Attachments</t>
  </si>
  <si>
    <t>Type of organization</t>
  </si>
  <si>
    <r>
      <t>Project Type</t>
    </r>
    <r>
      <rPr>
        <i/>
        <sz val="10"/>
        <rFont val="Calibri"/>
        <family val="2"/>
        <scheme val="minor"/>
      </rPr>
      <t xml:space="preserve"> 
(Drop Down Box)</t>
    </r>
  </si>
  <si>
    <t>Builder (if applicable)</t>
  </si>
  <si>
    <t>General Contractor (if applicable)</t>
  </si>
  <si>
    <r>
      <t xml:space="preserve">Term </t>
    </r>
    <r>
      <rPr>
        <b/>
        <i/>
        <sz val="8"/>
        <rFont val="Calibri"/>
        <family val="2"/>
        <scheme val="minor"/>
      </rPr>
      <t>(mos.) / # of payments</t>
    </r>
  </si>
  <si>
    <r>
      <t xml:space="preserve">Term </t>
    </r>
    <r>
      <rPr>
        <i/>
        <sz val="8"/>
        <color theme="0"/>
        <rFont val="Calibri"/>
        <family val="2"/>
        <scheme val="minor"/>
      </rPr>
      <t>(mos.) / # of payments</t>
    </r>
  </si>
  <si>
    <t>Printed Name of Authorized Official</t>
  </si>
  <si>
    <t>Signature of Authorized Official</t>
  </si>
  <si>
    <t>Board of Directors Chairperson</t>
  </si>
  <si>
    <t>Finance Coordinator</t>
  </si>
  <si>
    <t xml:space="preserve">Name of homebuyer program  </t>
  </si>
  <si>
    <r>
      <t>Applicant Qualifications</t>
    </r>
    <r>
      <rPr>
        <sz val="14"/>
        <rFont val="Calibri"/>
        <family val="2"/>
        <scheme val="minor"/>
      </rPr>
      <t xml:space="preserve"> (complete as applicable to your organization)</t>
    </r>
  </si>
  <si>
    <t>Complete and UPDATE the section below to fit a LIKELY Scenario for your clients</t>
  </si>
  <si>
    <t xml:space="preserve">No minimum length requirement.  Be clear and concise about your programs and organization's priorities. There is no need to write extended explanations. </t>
  </si>
  <si>
    <t>Narrative explanation of any adverse actions (if applicable)</t>
  </si>
  <si>
    <t>Applicant Capacity</t>
  </si>
  <si>
    <t>How it works</t>
  </si>
  <si>
    <t>Color coding</t>
  </si>
  <si>
    <t>Existing Home Sales Price Limit</t>
  </si>
  <si>
    <t>New Home Sales Price Limit</t>
  </si>
  <si>
    <t xml:space="preserve">Homebuyer Program Service Area (List County or Counties)  </t>
  </si>
  <si>
    <t>Service Area (List City/County)</t>
  </si>
  <si>
    <r>
      <t xml:space="preserve">First, if you have not yet reviewed the SHLP Program Participation Guidelines, </t>
    </r>
    <r>
      <rPr>
        <b/>
        <sz val="16"/>
        <color rgb="FFFF0000"/>
        <rFont val="Calibri"/>
        <family val="2"/>
        <scheme val="minor"/>
      </rPr>
      <t>STOP!</t>
    </r>
  </si>
  <si>
    <t>Loan Servicer (if applicable)</t>
  </si>
  <si>
    <t>Please list all local affordable housing developers that you partner with including nonprofits, home builders, or local government entities if applicable.</t>
  </si>
  <si>
    <t>Family Services Coordinator</t>
  </si>
  <si>
    <t>Eligible Applicants for SHLP Membership</t>
  </si>
  <si>
    <t>Second, do you represent an eligible nonprofit agency?</t>
  </si>
  <si>
    <t>How to become a member of NCHFA's Self-Help Loan Pool (SHLP)</t>
  </si>
  <si>
    <r>
      <t xml:space="preserve">Organization Name </t>
    </r>
    <r>
      <rPr>
        <b/>
        <i/>
        <sz val="11"/>
        <rFont val="Calibri"/>
        <family val="2"/>
        <scheme val="minor"/>
      </rPr>
      <t>(*as it appears on W-9 form)</t>
    </r>
  </si>
  <si>
    <t>Each Applicant should have at least 1 staff member with experience managing a affordable housing project or running a home buyer assistance program for at least five households. If the Applicant staff lacks the requisite experience, name the Board Member or Contracted Consultant who has it:</t>
  </si>
  <si>
    <t xml:space="preserve">The Applicant possesses the legal authority to apply for SHLP Membership and the person signing the application has the signatory authority to do so. </t>
  </si>
  <si>
    <t>The Applicant agrees to comply with the SHLP Participation Guidelines and participate in NCHFA trainings for SHLP members.</t>
  </si>
  <si>
    <t>The Applicant will inform the Agency of staffing changes and/or any issues arising that may impact organization's eligibility and/or ability to participate in the SHLP program.</t>
  </si>
  <si>
    <t>Name of Organization  (*as it appears on W-9 form)</t>
  </si>
  <si>
    <t>How many home buyers has your organization assisted in the last five years? Please specify below:</t>
  </si>
  <si>
    <t>New Homes built &amp; sold by Organization</t>
  </si>
  <si>
    <t>Existing homes rehabilitated &amp; sold by Organization</t>
  </si>
  <si>
    <t xml:space="preserve">Total # of Homes Sold </t>
  </si>
  <si>
    <t>Please list the five (5) most recently-completed home sales transactions below:</t>
  </si>
  <si>
    <t>Project Name, if applicable</t>
  </si>
  <si>
    <r>
      <rPr>
        <b/>
        <sz val="11"/>
        <rFont val="Calibri"/>
        <family val="2"/>
        <scheme val="minor"/>
      </rPr>
      <t>Each applicant should submit:</t>
    </r>
    <r>
      <rPr>
        <sz val="11"/>
        <rFont val="Calibri"/>
        <family val="2"/>
        <scheme val="minor"/>
      </rPr>
      <t xml:space="preserve">
1. The Applicant General Overview Tab (green tab) and 
2. The Program Eligibility Review Tab (orange tab)                                                                                                                                                                                                                                3. Electronic Transfer Form (purple tab)
</t>
    </r>
  </si>
  <si>
    <t>*NOTE: Lender and private builders are not eligible to apply for SHLP Membership.</t>
  </si>
  <si>
    <t>https://www.nchfa.com/home-ownership-partners/community-partners/community-programs/self-help-loan-pool/forms-and-resources</t>
  </si>
  <si>
    <t xml:space="preserve">Please read the SHLP Program Participation Guidelines to get an understanding of how the program works. They can be downloaded from the SHLP Forms &amp; Resources page on the NCHFA website: </t>
  </si>
  <si>
    <t xml:space="preserve">Narrative description of your organization's Self-Help Housing Program with Building Plan for the next 2-3 years. </t>
  </si>
  <si>
    <t xml:space="preserve">Name of HUD-approved housing counseling agency that has or will provide home buyer education &amp; pre-purchasing counseling to home buyers. </t>
  </si>
  <si>
    <t>Electronic Transfer Form &amp; copy of Voided Check (see Purple Tab below)</t>
  </si>
  <si>
    <t>Sample Appraisal or MLS listing of home recently sold, If Applicant serves multiple counties, provide one for each county, if available.</t>
  </si>
  <si>
    <t>Builder(s)/General Contractor(s) partners, Applicant staff and/or Applicant Board Members with construction experience.</t>
  </si>
  <si>
    <t xml:space="preserve">List of Other partnering agencies (i.e. City/County government, local businesses or civic organizations, other non-profit service agencies, etc.) </t>
  </si>
  <si>
    <t>Loan Originator</t>
  </si>
  <si>
    <t>Home Buyer Education provider</t>
  </si>
  <si>
    <t>Pre-purchase Counseling provider</t>
  </si>
  <si>
    <t xml:space="preserve">ADDITIONAL INFORMATION: Please describe any recent or planned changes in key organizational contacts listed above?  </t>
  </si>
  <si>
    <t>What impact will SHLP have in your Service Area?</t>
  </si>
  <si>
    <t>Existing</t>
  </si>
  <si>
    <t>Properties</t>
  </si>
  <si>
    <t>Constructed</t>
  </si>
  <si>
    <t>Rockingham</t>
  </si>
  <si>
    <r>
      <t xml:space="preserve">&gt; The Applicant must have built and sold 5 or more affordable homes, with at least 1 home built and sold in the last three years.
&gt; The Applicant must have at least 1 paid administrative staff member (full or part-time) and services their mortgages, in-house or contracts a third party to do so.                                                                                                                                                                                         
&gt; Applicant must have a recent audited financial statement </t>
    </r>
    <r>
      <rPr>
        <i/>
        <sz val="11"/>
        <rFont val="Calibri"/>
        <family val="2"/>
        <scheme val="minor"/>
      </rPr>
      <t>(*no more than 2 yrs. old)</t>
    </r>
    <r>
      <rPr>
        <sz val="11"/>
        <rFont val="Calibri"/>
        <family val="2"/>
        <scheme val="minor"/>
      </rPr>
      <t>, with no unresolved audit or monitoring findings. In addition, Applicant does not have any legal proceedings pending.</t>
    </r>
  </si>
  <si>
    <r>
      <t>Within each form,</t>
    </r>
    <r>
      <rPr>
        <b/>
        <sz val="11"/>
        <color rgb="FF92D050"/>
        <rFont val="Calibri"/>
        <family val="2"/>
        <scheme val="minor"/>
      </rPr>
      <t xml:space="preserve"> light Green cells</t>
    </r>
    <r>
      <rPr>
        <sz val="11"/>
        <rFont val="Calibri"/>
        <family val="2"/>
        <scheme val="minor"/>
      </rPr>
      <t xml:space="preserve"> are the only place that data is to be entered by the Applicant. You may access these cells by moving the cursor over it and clicking the mouse, or, you may tab from one to the next, without stopping on any other parts of the form.  </t>
    </r>
    <r>
      <rPr>
        <b/>
        <sz val="11"/>
        <color rgb="FF7030A0"/>
        <rFont val="Calibri"/>
        <family val="2"/>
        <scheme val="minor"/>
      </rPr>
      <t>Purple</t>
    </r>
    <r>
      <rPr>
        <sz val="11"/>
        <color rgb="FF7030A0"/>
        <rFont val="Calibri"/>
        <family val="2"/>
        <scheme val="minor"/>
      </rPr>
      <t xml:space="preserve"> </t>
    </r>
    <r>
      <rPr>
        <b/>
        <sz val="11"/>
        <color rgb="FF7030A0"/>
        <rFont val="Calibri"/>
        <family val="2"/>
        <scheme val="minor"/>
      </rPr>
      <t>cells</t>
    </r>
    <r>
      <rPr>
        <sz val="11"/>
        <rFont val="Calibri"/>
        <family val="2"/>
        <scheme val="minor"/>
      </rPr>
      <t xml:space="preserve"> are calculated fields that pull in data or text from other previously-filled fields and/or perform formula calculations.  Some helpful comments or instructions are identified by </t>
    </r>
    <r>
      <rPr>
        <b/>
        <sz val="11"/>
        <color rgb="FFFF0000"/>
        <rFont val="Calibri"/>
        <family val="2"/>
        <scheme val="minor"/>
      </rPr>
      <t>small red triangles</t>
    </r>
    <r>
      <rPr>
        <sz val="11"/>
        <rFont val="Calibri"/>
        <family val="2"/>
        <scheme val="minor"/>
      </rPr>
      <t>.  Just roll your cursor over those cells to read the message.</t>
    </r>
  </si>
  <si>
    <t>Contact for SHLP Program</t>
  </si>
  <si>
    <t>Description of typical funding resources used and typical sales price(s)</t>
  </si>
  <si>
    <t>Area map showing primary service area or list of City, County or Counties served.</t>
  </si>
  <si>
    <t>Samples of marketing pieces for homes sold. May include website description of homes, newspaper/newsletter articles, or marketing flyers.</t>
  </si>
  <si>
    <t>Project coordinator/Primary contact person for NCHFA</t>
  </si>
  <si>
    <t>Recent audited Financial Statement (*no more than 2 years old)</t>
  </si>
  <si>
    <t>W-9 Form with Agency's Taxpayer Identification Number</t>
  </si>
  <si>
    <t>Your organization's Four Factor Analysis &amp; Language Access Plan, if required. Please contact NCHFA if you do not have either one and we will provide additional guidance.</t>
  </si>
  <si>
    <t xml:space="preserve">No minimum length requirement.  Narrative should be clear and concise. Supporting documentation can be attached.  </t>
  </si>
  <si>
    <t xml:space="preserve">The Applicant will ensure that each borrower applying for SHLP assistance has completed a HUD-approved home buyer education course as well as received at least 2 hrs. of Pre-purchased counseling from a HUD certified housing counselor employed at a HUD approved housing counseling agency.   </t>
  </si>
  <si>
    <t>NCHFA reviews Member Applicants to determine if they can provide for-sale homes affordable to households earning up to 80% AMI.</t>
  </si>
  <si>
    <r>
      <t xml:space="preserve">Primary Service Area/County </t>
    </r>
    <r>
      <rPr>
        <b/>
        <sz val="10"/>
        <color rgb="FFFF0000"/>
        <rFont val="Calibri"/>
        <family val="2"/>
        <scheme val="minor"/>
      </rPr>
      <t>(SELECT FROM DROPDOWN)</t>
    </r>
  </si>
  <si>
    <t xml:space="preserve"> *Use Current HOM Program Limits found on YELLOW Tab below</t>
  </si>
  <si>
    <t xml:space="preserve">Total PITI cannot exceed 32% of income.  Thus, income for the above unit must be at least: </t>
  </si>
  <si>
    <t xml:space="preserve">Enter Max. HH Income (80% AMI) from Yellow Tab below:   </t>
  </si>
  <si>
    <t xml:space="preserve">Maximum Monthly Payment at 80% of median (32% Front-End):  </t>
  </si>
  <si>
    <t xml:space="preserve">Can a borrower at 80% AMI afford your home?  Enter Yes or No  </t>
  </si>
  <si>
    <r>
      <t xml:space="preserve">If you have questions about the application or are uncertain if your organization is eligible or has enough experience to become a SHLP Member, please contact a Community Partner Coordinator </t>
    </r>
    <r>
      <rPr>
        <i/>
        <sz val="11"/>
        <rFont val="Calibri"/>
        <family val="2"/>
        <scheme val="minor"/>
      </rPr>
      <t xml:space="preserve">(*listed below) </t>
    </r>
    <r>
      <rPr>
        <sz val="11"/>
        <rFont val="Calibri"/>
        <family val="2"/>
        <scheme val="minor"/>
      </rPr>
      <t>before completing the application.</t>
    </r>
  </si>
  <si>
    <t xml:space="preserve">NC-based Habitat for Humanity affiliates in good standing with Habitat International OR other NC-based nonprofit organizations that operate a Self-Help Housing program for low- to moderate-income home buyers with the following components: 
• Develops affordable homes utilizing sweat-equity of the home buyer(s), volunteer labor, and donations of materials, services, and funds.
• Provides first and/or subordinate mortgage financing to eligible home buyers at 0% over a 20-30 year term.
• Services the first and/or subordinate mortgage after closing.
• Partners with a HUD-approved housing counseling agency that provides home buyer education and pre-purchase counseling service to their home buyers.
</t>
  </si>
  <si>
    <t xml:space="preserve">First, an eligible organization becomes a "member" of the Self-Help Loan Pool by completing the Membership Application, which includes supporting documents requested. Once their application has been reviewed and approved, the Member must also sign applicable SHLP Program Agreements, and appropriate staff must complete required Member Training before they can submit an application for SHLP funds. If and when the Member expands their Service Area, they need to notify NCHFA, and must update applicable SHLP Agreements to reflect new counties served.  
</t>
  </si>
  <si>
    <t>APPLICANT INFORMATION</t>
  </si>
  <si>
    <t xml:space="preserve">Typical Sales Prices of Applicant Built Homes Recently Sold </t>
  </si>
  <si>
    <t xml:space="preserve">Home 1  </t>
  </si>
  <si>
    <t xml:space="preserve">Home 2  </t>
  </si>
  <si>
    <t xml:space="preserve">Home 3  </t>
  </si>
  <si>
    <t xml:space="preserve">Source  </t>
  </si>
  <si>
    <t>Location / Neighborhood for Home:</t>
  </si>
  <si>
    <t>Other Subordinate Amortizing Loan (if applicable):</t>
  </si>
  <si>
    <t>Loan Amount</t>
  </si>
  <si>
    <t xml:space="preserve">Grant(s) &amp;/or Other Funds </t>
  </si>
  <si>
    <t>Term (months)</t>
  </si>
  <si>
    <t>Grant/Other Funds Amount</t>
  </si>
  <si>
    <t>Other Subordinate, Deferred &amp; Forgivable Loan (if applicable):</t>
  </si>
  <si>
    <t xml:space="preserve">Local Housing Partners </t>
  </si>
  <si>
    <t>Local Funding Partners</t>
  </si>
  <si>
    <t>Please list all partners that contribute funds (i.e. down payment assistance) to make housing more affordable for your home buyers.</t>
  </si>
  <si>
    <t xml:space="preserve">Please indicate documents attached to your application with an" X" in the Green Box next to each item.   </t>
  </si>
  <si>
    <t>Team member qualifications, credentials, and experience + Required compliance documents:</t>
  </si>
  <si>
    <t xml:space="preserve"> Application for Self-Help Loan Pool (SHLP) Membership - Part 1: Overview </t>
  </si>
  <si>
    <t xml:space="preserve"> Application for Self-Help Loan Pool Membership - Part 2 </t>
  </si>
  <si>
    <t>That is, a 9-person limit should be 140% of the 4-person limit, the 10-person limit should be 148%.</t>
  </si>
  <si>
    <t>Therefore, all values from 1 to 24 are rounded down to 0, and all values from 25 to 49 are rounded up to 50.</t>
  </si>
  <si>
    <t>Vedera Mimms (919-877-5655 or vcmimms@nchfa.com)</t>
  </si>
  <si>
    <t>Rev. November 2025</t>
  </si>
  <si>
    <r>
      <rPr>
        <b/>
        <sz val="14"/>
        <rFont val="Times New Roman"/>
        <family val="1"/>
      </rPr>
      <t>2025 HOME Program Household income (</t>
    </r>
    <r>
      <rPr>
        <b/>
        <i/>
        <sz val="14"/>
        <rFont val="Times New Roman"/>
        <family val="1"/>
      </rPr>
      <t xml:space="preserve">effective 6/1/25) </t>
    </r>
    <r>
      <rPr>
        <b/>
        <sz val="14"/>
        <rFont val="Times New Roman"/>
        <family val="1"/>
      </rPr>
      <t>and  Sales Price Limits (</t>
    </r>
    <r>
      <rPr>
        <b/>
        <i/>
        <sz val="14"/>
        <rFont val="Times New Roman"/>
        <family val="1"/>
      </rPr>
      <t>effective 9/1/24 )</t>
    </r>
  </si>
  <si>
    <r>
      <rPr>
        <b/>
        <sz val="12"/>
        <rFont val="Arial"/>
        <family val="2"/>
      </rPr>
      <t xml:space="preserve">2025 Household Income Limits </t>
    </r>
    <r>
      <rPr>
        <sz val="12"/>
        <rFont val="Arial"/>
        <family val="2"/>
      </rPr>
      <t>(based on # of household members)</t>
    </r>
  </si>
  <si>
    <r>
      <rPr>
        <b/>
        <sz val="12"/>
        <rFont val="Arial"/>
        <family val="2"/>
      </rPr>
      <t xml:space="preserve">2024 Sales Price Limits
</t>
    </r>
    <r>
      <rPr>
        <sz val="12"/>
        <rFont val="Arial"/>
        <family val="2"/>
      </rPr>
      <t>(Revised 9/11/2024)</t>
    </r>
  </si>
  <si>
    <t>Newly</t>
  </si>
  <si>
    <t>Alleghany</t>
  </si>
  <si>
    <t>Anson</t>
  </si>
  <si>
    <t>Ashe</t>
  </si>
  <si>
    <t>Avery</t>
  </si>
  <si>
    <t>Beaufort</t>
  </si>
  <si>
    <t>Bertie</t>
  </si>
  <si>
    <t>Bladen</t>
  </si>
  <si>
    <t>Brunswick</t>
  </si>
  <si>
    <t>Burke</t>
  </si>
  <si>
    <t>Caldwell</t>
  </si>
  <si>
    <t>Camden</t>
  </si>
  <si>
    <t>Carteret</t>
  </si>
  <si>
    <t>Caswell</t>
  </si>
  <si>
    <t>Catawba</t>
  </si>
  <si>
    <t>Chatham</t>
  </si>
  <si>
    <t>Cherokee</t>
  </si>
  <si>
    <t>Chowan</t>
  </si>
  <si>
    <t>Clay</t>
  </si>
  <si>
    <t>Cleveland</t>
  </si>
  <si>
    <t>Columbus</t>
  </si>
  <si>
    <t>Craven</t>
  </si>
  <si>
    <t>Currituck</t>
  </si>
  <si>
    <t>Dare</t>
  </si>
  <si>
    <t>Family sizes in excess of 8 persons are calculated by adding 8% of the four-person income limit for each additional family member.</t>
  </si>
  <si>
    <t>The HOME income limit values for large households (9-12 persons) must be rounded to the nearest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</si>
</sst>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2" formatCode="_(&quot;$&quot;* #,##0_);_(&quot;$&quot;* \(#,##0\);_(&quot;$&quot;* &quot;-&quot;_);_(@_)"/>
    <numFmt numFmtId="44" formatCode="_(&quot;$&quot;* #,##0.00_);_(&quot;$&quot;* \(#,##0.00\);_(&quot;$&quot;* &quot;-&quot;??_);_(@_)"/>
    <numFmt numFmtId="164" formatCode="&quot;$&quot;#,##0"/>
    <numFmt numFmtId="165" formatCode="0.000%"/>
    <numFmt numFmtId="166" formatCode="\$#,##0"/>
  </numFmts>
  <fonts count="62" x14ac:knownFonts="1">
    <font>
      <sz val="10"/>
      <name val="Arial"/>
    </font>
    <font>
      <sz val="11"/>
      <color theme="1"/>
      <name val="Calibri"/>
      <family val="2"/>
      <scheme val="minor"/>
    </font>
    <font>
      <sz val="8"/>
      <name val="Arial"/>
      <family val="2"/>
    </font>
    <font>
      <sz val="10"/>
      <color indexed="81"/>
      <name val="Tahoma"/>
      <family val="2"/>
    </font>
    <font>
      <sz val="11"/>
      <color indexed="81"/>
      <name val="Tahoma"/>
      <family val="2"/>
    </font>
    <font>
      <sz val="9"/>
      <color indexed="81"/>
      <name val="Tahoma"/>
      <family val="2"/>
    </font>
    <font>
      <sz val="10"/>
      <name val="Arial"/>
      <family val="2"/>
    </font>
    <font>
      <sz val="10"/>
      <name val="Arial"/>
      <family val="2"/>
    </font>
    <font>
      <b/>
      <sz val="9"/>
      <color indexed="81"/>
      <name val="Tahoma"/>
      <family val="2"/>
    </font>
    <font>
      <sz val="11"/>
      <color rgb="FF000000"/>
      <name val="Calibri"/>
      <family val="2"/>
    </font>
    <font>
      <sz val="10"/>
      <name val="MS Sans Serif"/>
    </font>
    <font>
      <sz val="10"/>
      <name val="MS Sans Serif"/>
      <family val="2"/>
    </font>
    <font>
      <sz val="11"/>
      <name val="Calibri"/>
      <family val="2"/>
      <scheme val="minor"/>
    </font>
    <font>
      <sz val="10"/>
      <name val="Calibri"/>
      <family val="2"/>
      <scheme val="minor"/>
    </font>
    <font>
      <b/>
      <sz val="12"/>
      <name val="Calibri"/>
      <family val="2"/>
      <scheme val="minor"/>
    </font>
    <font>
      <b/>
      <sz val="18"/>
      <name val="Calibri"/>
      <family val="2"/>
      <scheme val="minor"/>
    </font>
    <font>
      <b/>
      <sz val="14"/>
      <name val="Calibri"/>
      <family val="2"/>
      <scheme val="minor"/>
    </font>
    <font>
      <sz val="12"/>
      <name val="Calibri"/>
      <family val="2"/>
      <scheme val="minor"/>
    </font>
    <font>
      <sz val="10"/>
      <color theme="0"/>
      <name val="Calibri"/>
      <family val="2"/>
      <scheme val="minor"/>
    </font>
    <font>
      <b/>
      <sz val="10"/>
      <name val="Calibri"/>
      <family val="2"/>
      <scheme val="minor"/>
    </font>
    <font>
      <i/>
      <sz val="10"/>
      <name val="Calibri"/>
      <family val="2"/>
      <scheme val="minor"/>
    </font>
    <font>
      <b/>
      <sz val="9"/>
      <name val="Calibri"/>
      <family val="2"/>
      <scheme val="minor"/>
    </font>
    <font>
      <i/>
      <sz val="8"/>
      <name val="Calibri"/>
      <family val="2"/>
      <scheme val="minor"/>
    </font>
    <font>
      <sz val="10"/>
      <color indexed="9"/>
      <name val="Calibri"/>
      <family val="2"/>
      <scheme val="minor"/>
    </font>
    <font>
      <b/>
      <sz val="11"/>
      <name val="Calibri"/>
      <family val="2"/>
      <scheme val="minor"/>
    </font>
    <font>
      <sz val="9"/>
      <name val="Calibri"/>
      <family val="2"/>
      <scheme val="minor"/>
    </font>
    <font>
      <b/>
      <u/>
      <sz val="10"/>
      <name val="Calibri"/>
      <family val="2"/>
      <scheme val="minor"/>
    </font>
    <font>
      <i/>
      <sz val="12"/>
      <name val="Calibri"/>
      <family val="2"/>
      <scheme val="minor"/>
    </font>
    <font>
      <b/>
      <sz val="14"/>
      <color theme="0"/>
      <name val="Calibri"/>
      <family val="2"/>
      <scheme val="minor"/>
    </font>
    <font>
      <sz val="14"/>
      <name val="Calibri"/>
      <family val="2"/>
      <scheme val="minor"/>
    </font>
    <font>
      <sz val="12"/>
      <color theme="0"/>
      <name val="Calibri"/>
      <family val="2"/>
      <scheme val="minor"/>
    </font>
    <font>
      <b/>
      <sz val="10"/>
      <color theme="0"/>
      <name val="Calibri"/>
      <family val="2"/>
      <scheme val="minor"/>
    </font>
    <font>
      <b/>
      <sz val="12"/>
      <color theme="0"/>
      <name val="Calibri"/>
      <family val="2"/>
      <scheme val="minor"/>
    </font>
    <font>
      <b/>
      <sz val="8"/>
      <color theme="0"/>
      <name val="Calibri"/>
      <family val="2"/>
      <scheme val="minor"/>
    </font>
    <font>
      <b/>
      <i/>
      <sz val="8"/>
      <name val="Calibri"/>
      <family val="2"/>
      <scheme val="minor"/>
    </font>
    <font>
      <sz val="9"/>
      <color theme="0"/>
      <name val="Calibri"/>
      <family val="2"/>
      <scheme val="minor"/>
    </font>
    <font>
      <b/>
      <i/>
      <sz val="10"/>
      <name val="Calibri"/>
      <family val="2"/>
      <scheme val="minor"/>
    </font>
    <font>
      <i/>
      <sz val="8"/>
      <color theme="0"/>
      <name val="Calibri"/>
      <family val="2"/>
      <scheme val="minor"/>
    </font>
    <font>
      <i/>
      <sz val="10"/>
      <color theme="0"/>
      <name val="Calibri"/>
      <family val="2"/>
      <scheme val="minor"/>
    </font>
    <font>
      <b/>
      <sz val="20"/>
      <name val="Calibri"/>
      <family val="2"/>
      <scheme val="minor"/>
    </font>
    <font>
      <b/>
      <sz val="12"/>
      <color rgb="FFFF0000"/>
      <name val="Calibri"/>
      <family val="2"/>
      <scheme val="minor"/>
    </font>
    <font>
      <b/>
      <sz val="10"/>
      <color rgb="FFFF0000"/>
      <name val="Calibri"/>
      <family val="2"/>
      <scheme val="minor"/>
    </font>
    <font>
      <b/>
      <sz val="16"/>
      <name val="Calibri"/>
      <family val="2"/>
      <scheme val="minor"/>
    </font>
    <font>
      <b/>
      <sz val="16"/>
      <color rgb="FFFF0000"/>
      <name val="Calibri"/>
      <family val="2"/>
      <scheme val="minor"/>
    </font>
    <font>
      <u/>
      <sz val="10"/>
      <color theme="10"/>
      <name val="Arial"/>
      <family val="2"/>
    </font>
    <font>
      <b/>
      <sz val="11"/>
      <color rgb="FFFF0000"/>
      <name val="Calibri"/>
      <family val="2"/>
      <scheme val="minor"/>
    </font>
    <font>
      <i/>
      <sz val="11"/>
      <name val="Calibri"/>
      <family val="2"/>
      <scheme val="minor"/>
    </font>
    <font>
      <b/>
      <i/>
      <sz val="11"/>
      <name val="Calibri"/>
      <family val="2"/>
      <scheme val="minor"/>
    </font>
    <font>
      <b/>
      <u/>
      <sz val="10"/>
      <color theme="1"/>
      <name val="Calibri"/>
      <family val="2"/>
      <scheme val="minor"/>
    </font>
    <font>
      <sz val="11"/>
      <color rgb="FF7030A0"/>
      <name val="Calibri"/>
      <family val="2"/>
      <scheme val="minor"/>
    </font>
    <font>
      <b/>
      <sz val="11"/>
      <color rgb="FF7030A0"/>
      <name val="Calibri"/>
      <family val="2"/>
      <scheme val="minor"/>
    </font>
    <font>
      <b/>
      <sz val="11"/>
      <color rgb="FF92D050"/>
      <name val="Calibri"/>
      <family val="2"/>
      <scheme val="minor"/>
    </font>
    <font>
      <b/>
      <sz val="10"/>
      <color theme="1"/>
      <name val="Calibri"/>
      <family val="2"/>
      <scheme val="minor"/>
    </font>
    <font>
      <b/>
      <sz val="14"/>
      <name val="Times New Roman"/>
      <family val="1"/>
    </font>
    <font>
      <b/>
      <i/>
      <sz val="14"/>
      <name val="Times New Roman"/>
      <family val="1"/>
    </font>
    <font>
      <b/>
      <sz val="11"/>
      <name val="Times New Roman"/>
      <family val="1"/>
    </font>
    <font>
      <b/>
      <sz val="12"/>
      <name val="Times New Roman"/>
      <family val="1"/>
    </font>
    <font>
      <sz val="12"/>
      <name val="Arial"/>
      <family val="2"/>
    </font>
    <font>
      <b/>
      <sz val="12"/>
      <name val="Arial"/>
      <family val="2"/>
    </font>
    <font>
      <sz val="12"/>
      <color rgb="FF000000"/>
      <name val="Times New Roman"/>
      <family val="1"/>
    </font>
    <font>
      <b/>
      <sz val="10.5"/>
      <name val="Times New Roman"/>
      <family val="1"/>
    </font>
    <font>
      <sz val="12"/>
      <color rgb="FF000000"/>
      <name val="Times New Roman"/>
      <family val="2"/>
    </font>
  </fonts>
  <fills count="21">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rgb="FFFFFF99"/>
        <bgColor indexed="64"/>
      </patternFill>
    </fill>
    <fill>
      <patternFill patternType="solid">
        <fgColor rgb="FFFFFFCC"/>
        <bgColor indexed="64"/>
      </patternFill>
    </fill>
    <fill>
      <gradientFill type="path" left="0.5" right="0.5" top="0.5" bottom="0.5">
        <stop position="0">
          <color theme="0"/>
        </stop>
        <stop position="1">
          <color rgb="FFFFC000"/>
        </stop>
      </gradientFill>
    </fill>
    <fill>
      <gradientFill type="path" left="0.5" right="0.5" top="0.5" bottom="0.5">
        <stop position="0">
          <color theme="0"/>
        </stop>
        <stop position="1">
          <color theme="8" tint="0.40000610370189521"/>
        </stop>
      </gradientFill>
    </fill>
    <fill>
      <patternFill patternType="solid">
        <fgColor rgb="FFCCCCFF"/>
        <bgColor indexed="64"/>
      </patternFill>
    </fill>
    <fill>
      <gradientFill type="path" left="0.5" right="0.5" top="0.5" bottom="0.5">
        <stop position="0">
          <color theme="0"/>
        </stop>
        <stop position="1">
          <color rgb="FFCCCCFF"/>
        </stop>
      </gradientFill>
    </fill>
    <fill>
      <patternFill patternType="solid">
        <fgColor rgb="FFD8F0D4"/>
        <bgColor indexed="64"/>
      </patternFill>
    </fill>
    <fill>
      <patternFill patternType="solid">
        <fgColor rgb="FFFFCC66"/>
        <bgColor indexed="64"/>
      </patternFill>
    </fill>
    <fill>
      <patternFill patternType="solid">
        <fgColor theme="0" tint="-0.34998626667073579"/>
        <bgColor indexed="64"/>
      </patternFill>
    </fill>
    <fill>
      <patternFill patternType="solid">
        <fgColor rgb="FFD8F0D4"/>
        <bgColor auto="1"/>
      </patternFill>
    </fill>
    <fill>
      <patternFill patternType="solid">
        <fgColor rgb="FFCCFFCC"/>
        <bgColor indexed="64"/>
      </patternFill>
    </fill>
    <fill>
      <patternFill patternType="solid">
        <fgColor rgb="FFFFFF00"/>
        <bgColor indexed="64"/>
      </patternFill>
    </fill>
    <fill>
      <patternFill patternType="solid">
        <fgColor theme="6" tint="0.39997558519241921"/>
        <bgColor indexed="64"/>
      </patternFill>
    </fill>
    <fill>
      <patternFill patternType="solid">
        <fgColor rgb="FFB8CCE3"/>
      </patternFill>
    </fill>
    <fill>
      <patternFill patternType="solid">
        <fgColor theme="6" tint="0.79998168889431442"/>
        <bgColor indexed="64"/>
      </patternFill>
    </fill>
    <fill>
      <patternFill patternType="solid">
        <fgColor theme="7"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7">
    <xf numFmtId="0" fontId="0" fillId="0" borderId="0"/>
    <xf numFmtId="44" fontId="6" fillId="0" borderId="0" applyFont="0" applyFill="0" applyBorder="0" applyAlignment="0" applyProtection="0"/>
    <xf numFmtId="9" fontId="7" fillId="0" borderId="0" applyFont="0" applyFill="0" applyBorder="0" applyAlignment="0" applyProtection="0"/>
    <xf numFmtId="0" fontId="10" fillId="0" borderId="0"/>
    <xf numFmtId="0" fontId="44" fillId="0" borderId="0" applyNumberFormat="0" applyFill="0" applyBorder="0" applyAlignment="0" applyProtection="0"/>
    <xf numFmtId="0" fontId="1" fillId="0" borderId="0"/>
    <xf numFmtId="0" fontId="1" fillId="0" borderId="0"/>
  </cellStyleXfs>
  <cellXfs count="294">
    <xf numFmtId="0" fontId="0" fillId="0" borderId="0" xfId="0"/>
    <xf numFmtId="0" fontId="9" fillId="0" borderId="0" xfId="0" applyFont="1"/>
    <xf numFmtId="0" fontId="10" fillId="0" borderId="0" xfId="3"/>
    <xf numFmtId="0" fontId="11" fillId="0" borderId="0" xfId="3" applyFont="1"/>
    <xf numFmtId="0" fontId="13" fillId="4" borderId="0" xfId="0" applyFont="1" applyFill="1"/>
    <xf numFmtId="0" fontId="18" fillId="4" borderId="0" xfId="0" applyFont="1" applyFill="1"/>
    <xf numFmtId="0" fontId="13" fillId="4" borderId="0" xfId="0" applyFont="1" applyFill="1" applyAlignment="1">
      <alignment vertical="center"/>
    </xf>
    <xf numFmtId="49" fontId="14" fillId="4" borderId="0" xfId="0" applyNumberFormat="1" applyFont="1" applyFill="1" applyAlignment="1">
      <alignment vertical="center"/>
    </xf>
    <xf numFmtId="0" fontId="18" fillId="4" borderId="0" xfId="0" applyFont="1" applyFill="1" applyAlignment="1">
      <alignment horizontal="left"/>
    </xf>
    <xf numFmtId="0" fontId="17" fillId="4" borderId="14" xfId="0" applyFont="1" applyFill="1" applyBorder="1" applyAlignment="1">
      <alignment horizontal="center" vertical="center"/>
    </xf>
    <xf numFmtId="49" fontId="14" fillId="4" borderId="0" xfId="0" applyNumberFormat="1" applyFont="1" applyFill="1"/>
    <xf numFmtId="0" fontId="13" fillId="4" borderId="0" xfId="0" applyFont="1" applyFill="1" applyAlignment="1">
      <alignment horizontal="left" vertical="center"/>
    </xf>
    <xf numFmtId="0" fontId="13" fillId="4" borderId="0" xfId="0" applyFont="1" applyFill="1" applyAlignment="1">
      <alignment horizontal="right"/>
    </xf>
    <xf numFmtId="0" fontId="13" fillId="4" borderId="0" xfId="0" applyFont="1" applyFill="1" applyAlignment="1">
      <alignment horizontal="center" vertical="center"/>
    </xf>
    <xf numFmtId="0" fontId="13" fillId="4" borderId="10"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12" xfId="0" applyFont="1" applyFill="1" applyBorder="1" applyAlignment="1">
      <alignment horizontal="center" vertical="center"/>
    </xf>
    <xf numFmtId="0" fontId="14" fillId="4" borderId="13" xfId="0" applyFont="1" applyFill="1" applyBorder="1" applyAlignment="1">
      <alignment horizontal="center" vertical="center"/>
    </xf>
    <xf numFmtId="0" fontId="17" fillId="4" borderId="0" xfId="0" applyFont="1" applyFill="1" applyAlignment="1">
      <alignment horizontal="center" vertical="center"/>
    </xf>
    <xf numFmtId="49" fontId="13" fillId="4" borderId="0" xfId="0" applyNumberFormat="1" applyFont="1" applyFill="1" applyAlignment="1">
      <alignment horizontal="center" vertical="center"/>
    </xf>
    <xf numFmtId="49" fontId="13" fillId="4" borderId="13" xfId="0" applyNumberFormat="1" applyFont="1" applyFill="1" applyBorder="1" applyAlignment="1">
      <alignment horizontal="center" vertical="center"/>
    </xf>
    <xf numFmtId="0" fontId="18" fillId="4" borderId="0" xfId="0" applyFont="1" applyFill="1" applyAlignment="1">
      <alignment horizontal="center" vertical="center"/>
    </xf>
    <xf numFmtId="49" fontId="14" fillId="4" borderId="0" xfId="0" applyNumberFormat="1" applyFont="1" applyFill="1" applyAlignment="1">
      <alignment horizontal="center" vertical="center"/>
    </xf>
    <xf numFmtId="49" fontId="14" fillId="4" borderId="13" xfId="0" applyNumberFormat="1" applyFont="1" applyFill="1" applyBorder="1" applyAlignment="1">
      <alignment horizontal="center" vertical="center"/>
    </xf>
    <xf numFmtId="0" fontId="20" fillId="4" borderId="0" xfId="0" applyFont="1" applyFill="1" applyAlignment="1">
      <alignment horizontal="center" vertical="center"/>
    </xf>
    <xf numFmtId="0" fontId="13" fillId="4" borderId="13" xfId="0" applyFont="1" applyFill="1" applyBorder="1" applyAlignment="1">
      <alignment horizontal="center" vertical="center"/>
    </xf>
    <xf numFmtId="0" fontId="19" fillId="4" borderId="0" xfId="0" applyFont="1" applyFill="1" applyAlignment="1" applyProtection="1">
      <alignment horizontal="center" vertical="center" wrapText="1"/>
      <protection locked="0"/>
    </xf>
    <xf numFmtId="49" fontId="13" fillId="4" borderId="14" xfId="0" applyNumberFormat="1" applyFont="1" applyFill="1" applyBorder="1" applyAlignment="1">
      <alignment horizontal="center" vertical="center" wrapText="1"/>
    </xf>
    <xf numFmtId="49" fontId="13" fillId="4" borderId="0" xfId="0" applyNumberFormat="1" applyFont="1" applyFill="1" applyAlignment="1">
      <alignment horizontal="center" vertical="center" wrapText="1"/>
    </xf>
    <xf numFmtId="0" fontId="13" fillId="4" borderId="15"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16" xfId="0" applyFont="1" applyFill="1" applyBorder="1" applyAlignment="1">
      <alignment horizontal="center" vertical="center"/>
    </xf>
    <xf numFmtId="0" fontId="23" fillId="4" borderId="0" xfId="0" applyFont="1" applyFill="1" applyAlignment="1">
      <alignment horizontal="center" vertical="center"/>
    </xf>
    <xf numFmtId="164" fontId="23" fillId="4" borderId="0" xfId="0" applyNumberFormat="1" applyFont="1" applyFill="1" applyAlignment="1">
      <alignment horizontal="center" vertical="center"/>
    </xf>
    <xf numFmtId="0" fontId="17" fillId="4" borderId="0" xfId="0" applyFont="1" applyFill="1" applyAlignment="1">
      <alignment horizontal="center"/>
    </xf>
    <xf numFmtId="49" fontId="13" fillId="4" borderId="0" xfId="0" applyNumberFormat="1" applyFont="1" applyFill="1" applyAlignment="1">
      <alignment horizontal="center"/>
    </xf>
    <xf numFmtId="49" fontId="18" fillId="4" borderId="0" xfId="0" applyNumberFormat="1" applyFont="1" applyFill="1" applyAlignment="1">
      <alignment horizontal="center" vertical="center"/>
    </xf>
    <xf numFmtId="49" fontId="12" fillId="4" borderId="13" xfId="0" applyNumberFormat="1" applyFont="1" applyFill="1" applyBorder="1" applyAlignment="1">
      <alignment horizontal="center" vertical="center"/>
    </xf>
    <xf numFmtId="0" fontId="18" fillId="4" borderId="0" xfId="0" applyFont="1" applyFill="1" applyAlignment="1">
      <alignment horizontal="left" vertical="top"/>
    </xf>
    <xf numFmtId="0" fontId="13" fillId="4" borderId="0" xfId="0" applyFont="1" applyFill="1" applyAlignment="1">
      <alignment horizontal="left" vertical="top"/>
    </xf>
    <xf numFmtId="49" fontId="13" fillId="4" borderId="0" xfId="0" applyNumberFormat="1" applyFont="1" applyFill="1" applyAlignment="1">
      <alignment horizontal="left" vertical="top"/>
    </xf>
    <xf numFmtId="0" fontId="19" fillId="4" borderId="0" xfId="0" applyFont="1" applyFill="1" applyAlignment="1">
      <alignment horizontal="right" vertical="center"/>
    </xf>
    <xf numFmtId="0" fontId="24" fillId="10" borderId="1" xfId="0" applyFont="1" applyFill="1" applyBorder="1" applyAlignment="1">
      <alignment horizontal="center" vertical="center" wrapText="1"/>
    </xf>
    <xf numFmtId="14" fontId="19" fillId="11" borderId="1" xfId="0" applyNumberFormat="1" applyFont="1" applyFill="1" applyBorder="1" applyAlignment="1" applyProtection="1">
      <alignment horizontal="center" vertical="center"/>
      <protection locked="0"/>
    </xf>
    <xf numFmtId="0" fontId="26" fillId="11" borderId="1" xfId="0" applyFont="1" applyFill="1" applyBorder="1" applyAlignment="1" applyProtection="1">
      <alignment horizontal="center" vertical="center" wrapText="1"/>
      <protection locked="0"/>
    </xf>
    <xf numFmtId="44" fontId="19" fillId="11" borderId="1" xfId="1" applyFont="1" applyFill="1" applyBorder="1" applyAlignment="1" applyProtection="1">
      <alignment horizontal="center" vertical="center" wrapText="1"/>
      <protection locked="0"/>
    </xf>
    <xf numFmtId="49" fontId="13" fillId="4" borderId="13" xfId="0" applyNumberFormat="1" applyFont="1" applyFill="1" applyBorder="1" applyAlignment="1">
      <alignment horizontal="left" vertical="center"/>
    </xf>
    <xf numFmtId="0" fontId="13" fillId="4" borderId="13" xfId="0" applyFont="1" applyFill="1" applyBorder="1" applyAlignment="1">
      <alignment horizontal="left" vertical="center"/>
    </xf>
    <xf numFmtId="49" fontId="13" fillId="4" borderId="13" xfId="0" applyNumberFormat="1" applyFont="1" applyFill="1" applyBorder="1" applyAlignment="1">
      <alignment horizontal="left" vertical="center" wrapText="1"/>
    </xf>
    <xf numFmtId="0" fontId="12" fillId="4" borderId="0" xfId="0" applyFont="1" applyFill="1" applyAlignment="1">
      <alignment horizontal="left" vertical="center"/>
    </xf>
    <xf numFmtId="0" fontId="13" fillId="11" borderId="1" xfId="0" applyFont="1" applyFill="1" applyBorder="1" applyAlignment="1" applyProtection="1">
      <alignment horizontal="center" vertical="center" wrapText="1"/>
      <protection locked="0"/>
    </xf>
    <xf numFmtId="0" fontId="13" fillId="0" borderId="0" xfId="0" applyFont="1"/>
    <xf numFmtId="0" fontId="14" fillId="4" borderId="0" xfId="0" applyFont="1" applyFill="1" applyAlignment="1">
      <alignment horizontal="center"/>
    </xf>
    <xf numFmtId="0" fontId="16" fillId="4" borderId="0" xfId="0" applyFont="1" applyFill="1"/>
    <xf numFmtId="0" fontId="28" fillId="4" borderId="0" xfId="0" applyFont="1" applyFill="1"/>
    <xf numFmtId="0" fontId="28" fillId="0" borderId="0" xfId="0" applyFont="1"/>
    <xf numFmtId="0" fontId="18" fillId="0" borderId="0" xfId="0" applyFont="1"/>
    <xf numFmtId="0" fontId="13" fillId="4" borderId="0" xfId="0" applyFont="1" applyFill="1" applyAlignment="1">
      <alignment horizontal="right" vertical="center"/>
    </xf>
    <xf numFmtId="0" fontId="18" fillId="4" borderId="0" xfId="0" applyFont="1" applyFill="1" applyAlignment="1">
      <alignment horizontal="right" vertical="center"/>
    </xf>
    <xf numFmtId="0" fontId="18" fillId="0" borderId="0" xfId="0" applyFont="1" applyAlignment="1">
      <alignment horizontal="right" vertical="center"/>
    </xf>
    <xf numFmtId="0" fontId="18" fillId="0" borderId="0" xfId="0" applyFont="1" applyAlignment="1">
      <alignment vertical="center"/>
    </xf>
    <xf numFmtId="0" fontId="13" fillId="0" borderId="0" xfId="0" applyFont="1" applyAlignment="1">
      <alignment vertical="center"/>
    </xf>
    <xf numFmtId="49" fontId="13" fillId="4" borderId="0" xfId="0" applyNumberFormat="1" applyFont="1" applyFill="1"/>
    <xf numFmtId="0" fontId="19" fillId="4" borderId="0" xfId="0" applyFont="1" applyFill="1" applyAlignment="1">
      <alignment horizontal="right"/>
    </xf>
    <xf numFmtId="0" fontId="19" fillId="4" borderId="0" xfId="0" applyFont="1" applyFill="1" applyAlignment="1">
      <alignment vertical="center" wrapText="1"/>
    </xf>
    <xf numFmtId="0" fontId="18" fillId="4" borderId="0" xfId="0" applyFont="1" applyFill="1" applyAlignment="1">
      <alignment horizontal="right"/>
    </xf>
    <xf numFmtId="0" fontId="18" fillId="0" borderId="0" xfId="0" applyFont="1" applyAlignment="1">
      <alignment horizontal="right"/>
    </xf>
    <xf numFmtId="49" fontId="18" fillId="0" borderId="0" xfId="0" applyNumberFormat="1" applyFont="1"/>
    <xf numFmtId="0" fontId="30" fillId="0" borderId="0" xfId="0" applyFont="1" applyAlignment="1">
      <alignment horizontal="center"/>
    </xf>
    <xf numFmtId="0" fontId="19" fillId="4" borderId="0" xfId="0" applyFont="1" applyFill="1" applyAlignment="1">
      <alignment vertical="center"/>
    </xf>
    <xf numFmtId="0" fontId="31" fillId="0" borderId="0" xfId="0" applyFont="1" applyAlignment="1">
      <alignment horizontal="center"/>
    </xf>
    <xf numFmtId="49" fontId="32" fillId="4" borderId="0" xfId="0" applyNumberFormat="1" applyFont="1" applyFill="1"/>
    <xf numFmtId="49" fontId="32" fillId="0" borderId="0" xfId="0" applyNumberFormat="1" applyFont="1"/>
    <xf numFmtId="0" fontId="13" fillId="4" borderId="0" xfId="0" applyFont="1" applyFill="1" applyAlignment="1">
      <alignment shrinkToFit="1"/>
    </xf>
    <xf numFmtId="0" fontId="21" fillId="4" borderId="0" xfId="0" applyFont="1" applyFill="1" applyAlignment="1">
      <alignment horizontal="right" vertical="center"/>
    </xf>
    <xf numFmtId="44" fontId="13" fillId="9" borderId="2" xfId="1" applyFont="1" applyFill="1" applyBorder="1" applyAlignment="1">
      <alignment vertical="center" wrapText="1"/>
    </xf>
    <xf numFmtId="0" fontId="13" fillId="9" borderId="1" xfId="0" applyFont="1" applyFill="1" applyBorder="1"/>
    <xf numFmtId="44" fontId="13" fillId="9" borderId="1" xfId="1" applyFont="1" applyFill="1" applyBorder="1"/>
    <xf numFmtId="0" fontId="33" fillId="0" borderId="0" xfId="0" applyFont="1" applyAlignment="1">
      <alignment horizontal="center" wrapText="1"/>
    </xf>
    <xf numFmtId="164" fontId="19" fillId="4" borderId="0" xfId="0" applyNumberFormat="1" applyFont="1" applyFill="1" applyAlignment="1">
      <alignment horizontal="center" shrinkToFit="1"/>
    </xf>
    <xf numFmtId="0" fontId="35" fillId="4" borderId="0" xfId="0" applyFont="1" applyFill="1" applyAlignment="1">
      <alignment horizontal="center" shrinkToFit="1"/>
    </xf>
    <xf numFmtId="49" fontId="19" fillId="4" borderId="0" xfId="0" applyNumberFormat="1" applyFont="1" applyFill="1" applyAlignment="1">
      <alignment horizontal="center" vertical="center"/>
    </xf>
    <xf numFmtId="0" fontId="36" fillId="4" borderId="0" xfId="0" applyFont="1" applyFill="1" applyAlignment="1">
      <alignment horizontal="right"/>
    </xf>
    <xf numFmtId="44" fontId="13" fillId="9" borderId="1" xfId="1" applyFont="1" applyFill="1" applyBorder="1" applyAlignment="1">
      <alignment horizontal="left" shrinkToFit="1"/>
    </xf>
    <xf numFmtId="0" fontId="25" fillId="4" borderId="0" xfId="0" applyFont="1" applyFill="1" applyAlignment="1">
      <alignment horizontal="center" shrinkToFit="1"/>
    </xf>
    <xf numFmtId="0" fontId="13" fillId="4" borderId="0" xfId="0" applyFont="1" applyFill="1" applyAlignment="1">
      <alignment vertical="center" shrinkToFit="1"/>
    </xf>
    <xf numFmtId="0" fontId="18" fillId="4" borderId="0" xfId="0" applyFont="1" applyFill="1" applyAlignment="1">
      <alignment vertical="center" shrinkToFit="1"/>
    </xf>
    <xf numFmtId="164" fontId="31" fillId="2" borderId="0" xfId="0" applyNumberFormat="1" applyFont="1" applyFill="1" applyAlignment="1">
      <alignment horizontal="center" vertical="center" shrinkToFit="1"/>
    </xf>
    <xf numFmtId="0" fontId="18" fillId="4" borderId="0" xfId="0" applyFont="1" applyFill="1" applyAlignment="1">
      <alignment shrinkToFit="1"/>
    </xf>
    <xf numFmtId="164" fontId="18" fillId="4" borderId="0" xfId="0" applyNumberFormat="1" applyFont="1" applyFill="1" applyAlignment="1">
      <alignment horizontal="center" shrinkToFit="1"/>
    </xf>
    <xf numFmtId="164" fontId="19" fillId="2" borderId="0" xfId="0" applyNumberFormat="1" applyFont="1" applyFill="1" applyAlignment="1">
      <alignment horizontal="center" shrinkToFit="1"/>
    </xf>
    <xf numFmtId="0" fontId="35" fillId="0" borderId="0" xfId="0" applyFont="1" applyAlignment="1">
      <alignment horizontal="center" shrinkToFit="1"/>
    </xf>
    <xf numFmtId="0" fontId="20" fillId="4" borderId="0" xfId="0" applyFont="1" applyFill="1" applyAlignment="1">
      <alignment horizontal="right"/>
    </xf>
    <xf numFmtId="0" fontId="18" fillId="4" borderId="0" xfId="0" applyFont="1" applyFill="1" applyAlignment="1">
      <alignment vertical="center" wrapText="1"/>
    </xf>
    <xf numFmtId="10" fontId="18" fillId="4" borderId="0" xfId="2" applyNumberFormat="1" applyFont="1" applyFill="1" applyAlignment="1">
      <alignment vertical="center" wrapText="1"/>
    </xf>
    <xf numFmtId="44" fontId="18" fillId="4" borderId="0" xfId="1" applyFont="1" applyFill="1" applyAlignment="1">
      <alignment horizontal="left" shrinkToFit="1"/>
    </xf>
    <xf numFmtId="0" fontId="19" fillId="0" borderId="0" xfId="0" applyFont="1" applyAlignment="1">
      <alignment shrinkToFit="1"/>
    </xf>
    <xf numFmtId="0" fontId="19" fillId="0" borderId="0" xfId="0" applyFont="1"/>
    <xf numFmtId="0" fontId="19" fillId="4" borderId="0" xfId="0" applyFont="1" applyFill="1" applyAlignment="1">
      <alignment horizontal="center" shrinkToFit="1"/>
    </xf>
    <xf numFmtId="44" fontId="19" fillId="9" borderId="1" xfId="0" applyNumberFormat="1" applyFont="1" applyFill="1" applyBorder="1"/>
    <xf numFmtId="0" fontId="22" fillId="4" borderId="0" xfId="0" applyFont="1" applyFill="1" applyAlignment="1">
      <alignment horizontal="right"/>
    </xf>
    <xf numFmtId="49" fontId="14" fillId="0" borderId="0" xfId="0" applyNumberFormat="1" applyFont="1"/>
    <xf numFmtId="49" fontId="16" fillId="4" borderId="0" xfId="0" applyNumberFormat="1" applyFont="1" applyFill="1"/>
    <xf numFmtId="49" fontId="19" fillId="4" borderId="0" xfId="0" applyNumberFormat="1" applyFont="1" applyFill="1" applyAlignment="1">
      <alignment horizontal="right"/>
    </xf>
    <xf numFmtId="44" fontId="18" fillId="4" borderId="0" xfId="0" applyNumberFormat="1" applyFont="1" applyFill="1"/>
    <xf numFmtId="44" fontId="19" fillId="5" borderId="1" xfId="1" applyFont="1" applyFill="1" applyBorder="1"/>
    <xf numFmtId="44" fontId="13" fillId="4" borderId="9" xfId="1" applyFont="1" applyFill="1" applyBorder="1"/>
    <xf numFmtId="44" fontId="13" fillId="9" borderId="1" xfId="0" applyNumberFormat="1" applyFont="1" applyFill="1" applyBorder="1"/>
    <xf numFmtId="49" fontId="19" fillId="4" borderId="0" xfId="0" applyNumberFormat="1" applyFont="1" applyFill="1" applyAlignment="1">
      <alignment horizontal="left"/>
    </xf>
    <xf numFmtId="49" fontId="18" fillId="4" borderId="0" xfId="0" applyNumberFormat="1" applyFont="1" applyFill="1"/>
    <xf numFmtId="0" fontId="37" fillId="0" borderId="0" xfId="0" applyFont="1"/>
    <xf numFmtId="164" fontId="18" fillId="2" borderId="0" xfId="0" applyNumberFormat="1" applyFont="1" applyFill="1" applyAlignment="1">
      <alignment shrinkToFit="1"/>
    </xf>
    <xf numFmtId="0" fontId="13" fillId="2" borderId="0" xfId="0" applyFont="1" applyFill="1" applyAlignment="1">
      <alignment horizontal="left" vertical="center"/>
    </xf>
    <xf numFmtId="0" fontId="18" fillId="2" borderId="0" xfId="0" applyFont="1" applyFill="1" applyAlignment="1">
      <alignment horizontal="left" vertical="center"/>
    </xf>
    <xf numFmtId="49" fontId="13" fillId="4" borderId="0" xfId="0" applyNumberFormat="1" applyFont="1" applyFill="1" applyAlignment="1">
      <alignment horizontal="left" vertical="top" wrapText="1"/>
    </xf>
    <xf numFmtId="0" fontId="13" fillId="0" borderId="0" xfId="0" applyFont="1" applyAlignment="1">
      <alignment horizontal="right"/>
    </xf>
    <xf numFmtId="0" fontId="17" fillId="4" borderId="0" xfId="0" applyFont="1" applyFill="1"/>
    <xf numFmtId="0" fontId="17" fillId="0" borderId="0" xfId="0" applyFont="1"/>
    <xf numFmtId="0" fontId="17" fillId="4" borderId="0" xfId="0" applyFont="1" applyFill="1" applyAlignment="1">
      <alignment horizontal="left" vertical="center" wrapText="1"/>
    </xf>
    <xf numFmtId="0" fontId="17" fillId="0" borderId="0" xfId="0" applyFont="1" applyAlignment="1">
      <alignment horizontal="left" vertical="center" wrapText="1"/>
    </xf>
    <xf numFmtId="0" fontId="30" fillId="0" borderId="0" xfId="0" applyFont="1" applyAlignment="1">
      <alignment horizontal="left" vertical="center" wrapText="1"/>
    </xf>
    <xf numFmtId="0" fontId="31" fillId="0" borderId="0" xfId="0" applyFont="1"/>
    <xf numFmtId="0" fontId="38" fillId="0" borderId="0" xfId="0" applyFont="1"/>
    <xf numFmtId="0" fontId="20" fillId="0" borderId="0" xfId="0" applyFont="1"/>
    <xf numFmtId="164" fontId="13" fillId="0" borderId="0" xfId="0" applyNumberFormat="1" applyFont="1"/>
    <xf numFmtId="0" fontId="19" fillId="11" borderId="1" xfId="0" applyFont="1" applyFill="1" applyBorder="1" applyAlignment="1" applyProtection="1">
      <alignment horizontal="center" vertical="center"/>
      <protection locked="0"/>
    </xf>
    <xf numFmtId="0" fontId="19" fillId="11" borderId="1" xfId="0" applyFont="1" applyFill="1" applyBorder="1" applyAlignment="1" applyProtection="1">
      <alignment horizontal="center" vertical="center" wrapText="1"/>
      <protection locked="0"/>
    </xf>
    <xf numFmtId="0" fontId="20" fillId="4" borderId="0" xfId="0" applyFont="1" applyFill="1" applyAlignment="1">
      <alignment horizontal="left" vertical="center"/>
    </xf>
    <xf numFmtId="49" fontId="14" fillId="4" borderId="15" xfId="0" applyNumberFormat="1" applyFont="1" applyFill="1" applyBorder="1" applyAlignment="1">
      <alignment horizontal="center" vertical="center"/>
    </xf>
    <xf numFmtId="0" fontId="13" fillId="4" borderId="14" xfId="0" applyFont="1" applyFill="1" applyBorder="1" applyAlignment="1">
      <alignment horizontal="center" vertical="center"/>
    </xf>
    <xf numFmtId="49" fontId="13" fillId="4" borderId="15" xfId="0" applyNumberFormat="1" applyFont="1" applyFill="1" applyBorder="1" applyAlignment="1">
      <alignment horizontal="center" vertical="center"/>
    </xf>
    <xf numFmtId="0" fontId="19" fillId="4" borderId="7" xfId="0" applyFont="1" applyFill="1" applyBorder="1" applyAlignment="1" applyProtection="1">
      <alignment horizontal="center" vertical="center" wrapText="1"/>
      <protection locked="0"/>
    </xf>
    <xf numFmtId="49" fontId="19" fillId="4" borderId="1" xfId="0" applyNumberFormat="1" applyFont="1" applyFill="1" applyBorder="1" applyAlignment="1">
      <alignment horizontal="left" vertical="center"/>
    </xf>
    <xf numFmtId="0" fontId="13" fillId="4" borderId="1" xfId="0" applyFont="1" applyFill="1" applyBorder="1" applyAlignment="1">
      <alignment horizontal="center" vertical="center" wrapText="1"/>
    </xf>
    <xf numFmtId="0" fontId="19" fillId="4" borderId="1" xfId="0" applyFont="1" applyFill="1" applyBorder="1" applyAlignment="1">
      <alignment horizontal="left" vertical="center"/>
    </xf>
    <xf numFmtId="0" fontId="19" fillId="4" borderId="8" xfId="0" applyFont="1" applyFill="1" applyBorder="1" applyAlignment="1">
      <alignment horizontal="left" vertical="center"/>
    </xf>
    <xf numFmtId="0" fontId="19" fillId="4" borderId="8" xfId="0" applyFont="1" applyFill="1" applyBorder="1" applyAlignment="1">
      <alignment horizontal="left" vertical="center" wrapText="1"/>
    </xf>
    <xf numFmtId="0" fontId="19" fillId="4" borderId="1" xfId="0" applyFont="1" applyFill="1" applyBorder="1" applyAlignment="1">
      <alignment horizontal="left" vertical="center" wrapText="1"/>
    </xf>
    <xf numFmtId="0" fontId="24" fillId="10" borderId="9" xfId="0" applyFont="1" applyFill="1" applyBorder="1" applyAlignment="1">
      <alignment horizontal="center" vertical="center" wrapText="1"/>
    </xf>
    <xf numFmtId="0" fontId="25" fillId="4" borderId="0" xfId="0" applyFont="1" applyFill="1" applyAlignment="1">
      <alignment vertical="top"/>
    </xf>
    <xf numFmtId="0" fontId="42" fillId="4" borderId="0" xfId="0" applyFont="1" applyFill="1" applyBorder="1" applyAlignment="1">
      <alignment horizontal="center" wrapText="1"/>
    </xf>
    <xf numFmtId="0" fontId="13" fillId="0" borderId="0" xfId="0" applyFont="1" applyAlignment="1">
      <alignment wrapText="1"/>
    </xf>
    <xf numFmtId="0" fontId="24" fillId="4" borderId="0" xfId="0" applyFont="1" applyFill="1" applyBorder="1" applyAlignment="1">
      <alignment wrapText="1"/>
    </xf>
    <xf numFmtId="0" fontId="12" fillId="4" borderId="0" xfId="0" applyFont="1" applyFill="1" applyBorder="1" applyAlignment="1">
      <alignment wrapText="1"/>
    </xf>
    <xf numFmtId="0" fontId="12" fillId="4" borderId="0" xfId="0" applyFont="1" applyFill="1" applyBorder="1" applyAlignment="1">
      <alignment horizontal="left" vertical="top" wrapText="1"/>
    </xf>
    <xf numFmtId="0" fontId="19" fillId="0" borderId="0" xfId="0" applyFont="1" applyAlignment="1">
      <alignment vertical="center"/>
    </xf>
    <xf numFmtId="49" fontId="14" fillId="4" borderId="0" xfId="0" applyNumberFormat="1" applyFont="1" applyFill="1" applyAlignment="1">
      <alignment horizontal="center" vertical="center"/>
    </xf>
    <xf numFmtId="0" fontId="13" fillId="4" borderId="14" xfId="0" applyFont="1" applyFill="1" applyBorder="1" applyAlignment="1">
      <alignment horizontal="center" vertical="center"/>
    </xf>
    <xf numFmtId="0" fontId="17" fillId="4" borderId="0" xfId="0" applyFont="1" applyFill="1" applyBorder="1" applyAlignment="1">
      <alignment horizontal="left" vertical="top" wrapText="1"/>
    </xf>
    <xf numFmtId="49" fontId="12" fillId="4" borderId="13" xfId="0" applyNumberFormat="1" applyFont="1" applyFill="1" applyBorder="1" applyAlignment="1">
      <alignment horizontal="center" vertical="top"/>
    </xf>
    <xf numFmtId="0" fontId="13" fillId="4" borderId="14" xfId="0" applyFont="1" applyFill="1" applyBorder="1" applyAlignment="1">
      <alignment horizontal="center" vertical="center"/>
    </xf>
    <xf numFmtId="0" fontId="19" fillId="11" borderId="1" xfId="0" applyFont="1" applyFill="1" applyBorder="1" applyAlignment="1" applyProtection="1">
      <alignment horizontal="center" vertical="center"/>
      <protection locked="0"/>
    </xf>
    <xf numFmtId="0" fontId="19" fillId="4" borderId="0" xfId="0" applyFont="1" applyFill="1" applyAlignment="1">
      <alignment horizontal="right" vertical="center"/>
    </xf>
    <xf numFmtId="49" fontId="14" fillId="4" borderId="0" xfId="0" applyNumberFormat="1" applyFont="1" applyFill="1" applyAlignment="1">
      <alignment horizontal="center" vertical="center"/>
    </xf>
    <xf numFmtId="0" fontId="13" fillId="4" borderId="14" xfId="0" applyFont="1" applyFill="1" applyBorder="1" applyAlignment="1">
      <alignment horizontal="center" vertical="center"/>
    </xf>
    <xf numFmtId="0" fontId="12" fillId="4" borderId="0" xfId="0" applyFont="1" applyFill="1" applyBorder="1" applyAlignment="1">
      <alignment horizontal="left" vertical="top" wrapText="1"/>
    </xf>
    <xf numFmtId="0" fontId="19" fillId="11" borderId="1"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wrapText="1"/>
    </xf>
    <xf numFmtId="0" fontId="26" fillId="13" borderId="1" xfId="0" applyFont="1" applyFill="1" applyBorder="1" applyAlignment="1" applyProtection="1">
      <alignment horizontal="center" vertical="center" wrapText="1"/>
    </xf>
    <xf numFmtId="0" fontId="19" fillId="9" borderId="1" xfId="0" applyFont="1" applyFill="1" applyBorder="1" applyAlignment="1" applyProtection="1">
      <alignment horizontal="center" vertical="center" wrapText="1"/>
    </xf>
    <xf numFmtId="0" fontId="24" fillId="14" borderId="1" xfId="0" applyFont="1" applyFill="1" applyBorder="1" applyAlignment="1" applyProtection="1">
      <alignment horizontal="center" vertical="center" wrapText="1"/>
      <protection locked="0"/>
    </xf>
    <xf numFmtId="0" fontId="18" fillId="0" borderId="0" xfId="0" applyFont="1"/>
    <xf numFmtId="0" fontId="44" fillId="0" borderId="0" xfId="4" applyAlignment="1">
      <alignment horizontal="center"/>
    </xf>
    <xf numFmtId="0" fontId="21" fillId="15" borderId="1" xfId="0" applyFont="1" applyFill="1" applyBorder="1" applyAlignment="1" applyProtection="1">
      <alignment vertical="center"/>
      <protection locked="0"/>
    </xf>
    <xf numFmtId="0" fontId="21" fillId="15" borderId="1" xfId="0" applyFont="1" applyFill="1" applyBorder="1" applyAlignment="1" applyProtection="1">
      <alignment horizontal="left" vertical="center"/>
      <protection locked="0"/>
    </xf>
    <xf numFmtId="44" fontId="29" fillId="11" borderId="1" xfId="1" applyFont="1" applyFill="1" applyBorder="1" applyAlignment="1" applyProtection="1">
      <protection locked="0"/>
    </xf>
    <xf numFmtId="0" fontId="19" fillId="0" borderId="0" xfId="0" applyFont="1" applyFill="1" applyBorder="1" applyAlignment="1" applyProtection="1">
      <alignment horizontal="left" vertical="center" wrapText="1"/>
    </xf>
    <xf numFmtId="0" fontId="13" fillId="11" borderId="1" xfId="0" applyFont="1" applyFill="1" applyBorder="1" applyAlignment="1" applyProtection="1">
      <alignment vertical="center" wrapText="1"/>
      <protection locked="0"/>
    </xf>
    <xf numFmtId="165" fontId="13" fillId="11" borderId="1" xfId="2" applyNumberFormat="1" applyFont="1" applyFill="1" applyBorder="1" applyAlignment="1" applyProtection="1">
      <alignment horizontal="center" vertical="center" wrapText="1"/>
      <protection locked="0"/>
    </xf>
    <xf numFmtId="44" fontId="13" fillId="11" borderId="2" xfId="1" applyFont="1" applyFill="1" applyBorder="1" applyAlignment="1" applyProtection="1">
      <alignment vertical="center" wrapText="1"/>
      <protection locked="0"/>
    </xf>
    <xf numFmtId="0" fontId="13" fillId="11" borderId="2" xfId="0" applyFont="1" applyFill="1" applyBorder="1" applyAlignment="1" applyProtection="1">
      <alignment vertical="center" wrapText="1"/>
      <protection locked="0"/>
    </xf>
    <xf numFmtId="44" fontId="13" fillId="11" borderId="1" xfId="1" applyFont="1" applyFill="1" applyBorder="1" applyAlignment="1" applyProtection="1">
      <alignment vertical="center" wrapText="1"/>
      <protection locked="0"/>
    </xf>
    <xf numFmtId="44" fontId="13" fillId="11" borderId="1" xfId="1" applyFont="1" applyFill="1" applyBorder="1" applyAlignment="1" applyProtection="1">
      <alignment horizontal="left"/>
      <protection locked="0"/>
    </xf>
    <xf numFmtId="0" fontId="13" fillId="11" borderId="1" xfId="0" applyFont="1" applyFill="1" applyBorder="1" applyAlignment="1" applyProtection="1">
      <alignment horizontal="center" vertical="center"/>
      <protection locked="0"/>
    </xf>
    <xf numFmtId="0" fontId="13" fillId="11" borderId="2" xfId="0" applyFont="1" applyFill="1" applyBorder="1" applyAlignment="1" applyProtection="1">
      <alignment horizontal="center" vertical="center"/>
      <protection locked="0"/>
    </xf>
    <xf numFmtId="0" fontId="13" fillId="4" borderId="0" xfId="0" applyFont="1" applyFill="1" applyAlignment="1" applyProtection="1">
      <alignment horizontal="right" vertical="center"/>
    </xf>
    <xf numFmtId="9" fontId="13" fillId="4" borderId="0" xfId="2" applyFont="1" applyFill="1" applyProtection="1"/>
    <xf numFmtId="44" fontId="13" fillId="4" borderId="0" xfId="0" applyNumberFormat="1" applyFont="1" applyFill="1" applyProtection="1"/>
    <xf numFmtId="49" fontId="13" fillId="4" borderId="0" xfId="0" applyNumberFormat="1" applyFont="1" applyFill="1" applyAlignment="1" applyProtection="1">
      <alignment horizontal="right"/>
    </xf>
    <xf numFmtId="0" fontId="13" fillId="4" borderId="0" xfId="0" applyFont="1" applyFill="1" applyProtection="1"/>
    <xf numFmtId="0" fontId="19" fillId="4" borderId="0" xfId="0" applyFont="1" applyFill="1" applyAlignment="1">
      <alignment horizontal="center"/>
    </xf>
    <xf numFmtId="42" fontId="13" fillId="11" borderId="1" xfId="1" applyNumberFormat="1" applyFont="1" applyFill="1" applyBorder="1" applyProtection="1">
      <protection locked="0"/>
    </xf>
    <xf numFmtId="0" fontId="13" fillId="0" borderId="0" xfId="0" applyFont="1" applyAlignment="1">
      <alignment horizontal="right" wrapText="1"/>
    </xf>
    <xf numFmtId="0" fontId="56" fillId="19" borderId="24" xfId="0" applyFont="1" applyFill="1" applyBorder="1" applyAlignment="1">
      <alignment horizontal="center" vertical="top" wrapText="1"/>
    </xf>
    <xf numFmtId="0" fontId="55" fillId="18" borderId="29" xfId="0" applyFont="1" applyFill="1" applyBorder="1" applyAlignment="1">
      <alignment horizontal="left" vertical="top" wrapText="1" indent="1"/>
    </xf>
    <xf numFmtId="0" fontId="55" fillId="18" borderId="29" xfId="0" applyFont="1" applyFill="1" applyBorder="1" applyAlignment="1">
      <alignment horizontal="center" vertical="top" wrapText="1"/>
    </xf>
    <xf numFmtId="0" fontId="56" fillId="19" borderId="30" xfId="0" applyFont="1" applyFill="1" applyBorder="1" applyAlignment="1">
      <alignment horizontal="center" vertical="center" wrapText="1"/>
    </xf>
    <xf numFmtId="0" fontId="60" fillId="18" borderId="29" xfId="0" applyFont="1" applyFill="1" applyBorder="1" applyAlignment="1">
      <alignment horizontal="center" vertical="top" wrapText="1"/>
    </xf>
    <xf numFmtId="0" fontId="56" fillId="20" borderId="29" xfId="0" applyFont="1" applyFill="1" applyBorder="1" applyAlignment="1">
      <alignment horizontal="left" vertical="top" wrapText="1"/>
    </xf>
    <xf numFmtId="166" fontId="61" fillId="20" borderId="29" xfId="0" applyNumberFormat="1" applyFont="1" applyFill="1" applyBorder="1" applyAlignment="1">
      <alignment horizontal="center" vertical="top" shrinkToFit="1"/>
    </xf>
    <xf numFmtId="166" fontId="61" fillId="18" borderId="29" xfId="0" applyNumberFormat="1" applyFont="1" applyFill="1" applyBorder="1" applyAlignment="1">
      <alignment horizontal="center" vertical="top" shrinkToFit="1"/>
    </xf>
    <xf numFmtId="0" fontId="56" fillId="19" borderId="29" xfId="0" applyFont="1" applyFill="1" applyBorder="1" applyAlignment="1">
      <alignment horizontal="left" vertical="top" wrapText="1"/>
    </xf>
    <xf numFmtId="166" fontId="61" fillId="19" borderId="29" xfId="0" applyNumberFormat="1" applyFont="1" applyFill="1" applyBorder="1" applyAlignment="1">
      <alignment horizontal="center" vertical="top" shrinkToFit="1"/>
    </xf>
    <xf numFmtId="0" fontId="56" fillId="19" borderId="0" xfId="0" applyFont="1" applyFill="1" applyAlignment="1">
      <alignment horizontal="left" vertical="top" wrapText="1"/>
    </xf>
    <xf numFmtId="166" fontId="61" fillId="19" borderId="0" xfId="0" applyNumberFormat="1" applyFont="1" applyFill="1" applyAlignment="1">
      <alignment horizontal="center" vertical="top" shrinkToFit="1"/>
    </xf>
    <xf numFmtId="166" fontId="61" fillId="0" borderId="0" xfId="0" applyNumberFormat="1" applyFont="1" applyAlignment="1">
      <alignment horizontal="center" vertical="top" shrinkToFit="1"/>
    </xf>
    <xf numFmtId="0" fontId="6" fillId="0" borderId="0" xfId="0" applyFont="1" applyAlignment="1">
      <alignment horizontal="left" vertical="top" wrapText="1"/>
    </xf>
    <xf numFmtId="0" fontId="0" fillId="0" borderId="0" xfId="0" applyAlignment="1">
      <alignment horizontal="left" wrapText="1"/>
    </xf>
    <xf numFmtId="0" fontId="0" fillId="0" borderId="0" xfId="0" applyAlignment="1">
      <alignment horizontal="center" wrapText="1"/>
    </xf>
    <xf numFmtId="0" fontId="46" fillId="4" borderId="0" xfId="0" applyFont="1" applyFill="1" applyBorder="1" applyAlignment="1">
      <alignment horizontal="left" vertical="top" wrapText="1"/>
    </xf>
    <xf numFmtId="0" fontId="12" fillId="4" borderId="0" xfId="0" applyFont="1" applyFill="1" applyBorder="1" applyAlignment="1">
      <alignment horizontal="left" vertical="top" wrapText="1"/>
    </xf>
    <xf numFmtId="0" fontId="12" fillId="16" borderId="4" xfId="0" applyFont="1" applyFill="1" applyBorder="1" applyAlignment="1">
      <alignment horizontal="center" vertical="center" wrapText="1" shrinkToFit="1"/>
    </xf>
    <xf numFmtId="0" fontId="12" fillId="16" borderId="17" xfId="0" applyFont="1" applyFill="1" applyBorder="1" applyAlignment="1">
      <alignment horizontal="center" vertical="center" wrapText="1" shrinkToFit="1"/>
    </xf>
    <xf numFmtId="0" fontId="12" fillId="16" borderId="2" xfId="0" applyFont="1" applyFill="1" applyBorder="1" applyAlignment="1">
      <alignment horizontal="center" vertical="center" wrapText="1" shrinkToFit="1"/>
    </xf>
    <xf numFmtId="0" fontId="24" fillId="4" borderId="0" xfId="0" applyFont="1" applyFill="1" applyBorder="1" applyAlignment="1">
      <alignment horizontal="left" vertical="top" wrapText="1"/>
    </xf>
    <xf numFmtId="0" fontId="12" fillId="4" borderId="0" xfId="0" applyFont="1" applyFill="1" applyBorder="1" applyAlignment="1">
      <alignment horizontal="left" vertical="top" wrapText="1" shrinkToFit="1"/>
    </xf>
    <xf numFmtId="0" fontId="42" fillId="4" borderId="1" xfId="0" applyFont="1" applyFill="1" applyBorder="1" applyAlignment="1">
      <alignment horizontal="center" wrapText="1"/>
    </xf>
    <xf numFmtId="0" fontId="42" fillId="4" borderId="0" xfId="0" applyFont="1" applyFill="1" applyBorder="1" applyAlignment="1">
      <alignment horizontal="center" vertical="top" wrapText="1"/>
    </xf>
    <xf numFmtId="0" fontId="44" fillId="0" borderId="4" xfId="4" applyBorder="1" applyAlignment="1">
      <alignment horizontal="center" vertical="center"/>
    </xf>
    <xf numFmtId="0" fontId="44" fillId="0" borderId="17" xfId="4" applyBorder="1" applyAlignment="1">
      <alignment horizontal="center" vertical="center"/>
    </xf>
    <xf numFmtId="0" fontId="44" fillId="0" borderId="2" xfId="4" applyBorder="1" applyAlignment="1">
      <alignment horizontal="center" vertical="center"/>
    </xf>
    <xf numFmtId="0" fontId="12" fillId="4" borderId="0" xfId="0" applyFont="1" applyFill="1" applyBorder="1" applyAlignment="1">
      <alignment horizontal="center" vertical="top" wrapText="1"/>
    </xf>
    <xf numFmtId="0" fontId="24" fillId="4" borderId="0" xfId="0" applyFont="1" applyFill="1" applyBorder="1" applyAlignment="1">
      <alignment horizontal="center" vertical="top" wrapText="1"/>
    </xf>
    <xf numFmtId="0" fontId="20" fillId="4" borderId="0" xfId="0" applyFont="1" applyFill="1" applyAlignment="1">
      <alignment horizontal="left" vertical="center"/>
    </xf>
    <xf numFmtId="0" fontId="13" fillId="4" borderId="6" xfId="0" applyFont="1" applyFill="1" applyBorder="1" applyAlignment="1">
      <alignment horizontal="center" vertical="center"/>
    </xf>
    <xf numFmtId="0" fontId="13" fillId="4" borderId="14" xfId="0" applyFont="1" applyFill="1" applyBorder="1" applyAlignment="1">
      <alignment horizontal="center" vertical="center"/>
    </xf>
    <xf numFmtId="49" fontId="14" fillId="4" borderId="10" xfId="0" applyNumberFormat="1" applyFont="1" applyFill="1" applyBorder="1" applyAlignment="1">
      <alignment horizontal="center" vertical="center"/>
    </xf>
    <xf numFmtId="49" fontId="14" fillId="4" borderId="11" xfId="0" applyNumberFormat="1" applyFont="1" applyFill="1" applyBorder="1" applyAlignment="1">
      <alignment horizontal="center" vertical="center"/>
    </xf>
    <xf numFmtId="49" fontId="14" fillId="4" borderId="12" xfId="0" applyNumberFormat="1" applyFont="1" applyFill="1" applyBorder="1" applyAlignment="1">
      <alignment horizontal="center" vertical="center"/>
    </xf>
    <xf numFmtId="49" fontId="13" fillId="4" borderId="10" xfId="0" applyNumberFormat="1" applyFont="1" applyFill="1" applyBorder="1" applyAlignment="1">
      <alignment horizontal="center" vertical="center"/>
    </xf>
    <xf numFmtId="49" fontId="13" fillId="4" borderId="11" xfId="0" applyNumberFormat="1" applyFont="1" applyFill="1" applyBorder="1" applyAlignment="1">
      <alignment horizontal="center" vertical="center"/>
    </xf>
    <xf numFmtId="49" fontId="13" fillId="4" borderId="12" xfId="0" applyNumberFormat="1" applyFont="1" applyFill="1" applyBorder="1" applyAlignment="1">
      <alignment horizontal="center" vertical="center"/>
    </xf>
    <xf numFmtId="0" fontId="19" fillId="0" borderId="20" xfId="0" applyFont="1" applyBorder="1" applyAlignment="1">
      <alignment vertical="top" wrapText="1"/>
    </xf>
    <xf numFmtId="0" fontId="19" fillId="0" borderId="18" xfId="0" applyFont="1" applyBorder="1" applyAlignment="1">
      <alignment vertical="top" wrapText="1"/>
    </xf>
    <xf numFmtId="0" fontId="19" fillId="0" borderId="19" xfId="0" applyFont="1" applyBorder="1" applyAlignment="1">
      <alignment vertical="top" wrapText="1"/>
    </xf>
    <xf numFmtId="0" fontId="19" fillId="0" borderId="18" xfId="0" applyFont="1" applyBorder="1" applyAlignment="1">
      <alignment horizontal="left" vertical="center"/>
    </xf>
    <xf numFmtId="0" fontId="13" fillId="15" borderId="4" xfId="0" applyFont="1" applyFill="1" applyBorder="1" applyAlignment="1" applyProtection="1">
      <alignment horizontal="center" vertical="center" shrinkToFit="1"/>
      <protection locked="0"/>
    </xf>
    <xf numFmtId="0" fontId="13" fillId="15" borderId="2" xfId="0" applyFont="1" applyFill="1" applyBorder="1" applyAlignment="1" applyProtection="1">
      <alignment horizontal="center" vertical="center" shrinkToFit="1"/>
      <protection locked="0"/>
    </xf>
    <xf numFmtId="14" fontId="13" fillId="15" borderId="4" xfId="0" applyNumberFormat="1" applyFont="1" applyFill="1" applyBorder="1" applyAlignment="1" applyProtection="1">
      <alignment horizontal="center" vertical="center" shrinkToFit="1"/>
      <protection locked="0"/>
    </xf>
    <xf numFmtId="0" fontId="12" fillId="4" borderId="0" xfId="0" applyFont="1" applyFill="1" applyAlignment="1">
      <alignment horizontal="left" vertical="center" wrapText="1"/>
    </xf>
    <xf numFmtId="0" fontId="16" fillId="8" borderId="1" xfId="0" applyFont="1" applyFill="1" applyBorder="1" applyAlignment="1">
      <alignment horizontal="center" vertical="center"/>
    </xf>
    <xf numFmtId="0" fontId="15" fillId="7" borderId="1" xfId="0" applyFont="1" applyFill="1" applyBorder="1" applyAlignment="1">
      <alignment horizontal="center" vertical="center"/>
    </xf>
    <xf numFmtId="0" fontId="27" fillId="6" borderId="1" xfId="0" applyFont="1" applyFill="1" applyBorder="1" applyAlignment="1">
      <alignment horizontal="center" vertical="center"/>
    </xf>
    <xf numFmtId="0" fontId="24" fillId="10" borderId="1" xfId="0" applyFont="1" applyFill="1" applyBorder="1" applyAlignment="1">
      <alignment horizontal="center" vertical="center" wrapText="1"/>
    </xf>
    <xf numFmtId="0" fontId="19" fillId="11" borderId="1" xfId="0" applyFont="1" applyFill="1" applyBorder="1" applyAlignment="1" applyProtection="1">
      <alignment horizontal="center" vertical="center"/>
      <protection locked="0"/>
    </xf>
    <xf numFmtId="0" fontId="19" fillId="11" borderId="4" xfId="0" applyFont="1" applyFill="1" applyBorder="1" applyAlignment="1" applyProtection="1">
      <alignment horizontal="center" vertical="center" wrapText="1"/>
      <protection locked="0"/>
    </xf>
    <xf numFmtId="0" fontId="19" fillId="11" borderId="2" xfId="0" applyFont="1" applyFill="1" applyBorder="1" applyAlignment="1" applyProtection="1">
      <alignment horizontal="center" vertical="center" wrapText="1"/>
      <protection locked="0"/>
    </xf>
    <xf numFmtId="0" fontId="19" fillId="11" borderId="17" xfId="0" applyFont="1" applyFill="1" applyBorder="1" applyAlignment="1" applyProtection="1">
      <alignment horizontal="center" vertical="center" wrapText="1"/>
      <protection locked="0"/>
    </xf>
    <xf numFmtId="0" fontId="27" fillId="6" borderId="4" xfId="0" applyFont="1" applyFill="1" applyBorder="1" applyAlignment="1">
      <alignment horizontal="center" vertical="center"/>
    </xf>
    <xf numFmtId="0" fontId="27" fillId="6" borderId="17" xfId="0" applyFont="1" applyFill="1" applyBorder="1" applyAlignment="1">
      <alignment horizontal="center" vertical="center"/>
    </xf>
    <xf numFmtId="0" fontId="27" fillId="6" borderId="2" xfId="0" applyFont="1" applyFill="1" applyBorder="1" applyAlignment="1">
      <alignment horizontal="center" vertical="center"/>
    </xf>
    <xf numFmtId="0" fontId="27" fillId="0" borderId="7" xfId="0" applyFont="1" applyBorder="1" applyAlignment="1">
      <alignment horizontal="center" vertical="center" wrapText="1"/>
    </xf>
    <xf numFmtId="0" fontId="52" fillId="15" borderId="20" xfId="0" applyFont="1" applyFill="1" applyBorder="1" applyAlignment="1" applyProtection="1">
      <alignment vertical="top" wrapText="1"/>
      <protection locked="0"/>
    </xf>
    <xf numFmtId="0" fontId="52" fillId="15" borderId="18" xfId="0" applyFont="1" applyFill="1" applyBorder="1" applyAlignment="1" applyProtection="1">
      <alignment vertical="top" wrapText="1"/>
      <protection locked="0"/>
    </xf>
    <xf numFmtId="0" fontId="52" fillId="15" borderId="19" xfId="0" applyFont="1" applyFill="1" applyBorder="1" applyAlignment="1" applyProtection="1">
      <alignment vertical="top" wrapText="1"/>
      <protection locked="0"/>
    </xf>
    <xf numFmtId="0" fontId="52" fillId="15" borderId="6" xfId="0" applyFont="1" applyFill="1" applyBorder="1" applyAlignment="1" applyProtection="1">
      <alignment vertical="top" wrapText="1"/>
      <protection locked="0"/>
    </xf>
    <xf numFmtId="0" fontId="52" fillId="15" borderId="0" xfId="0" applyFont="1" applyFill="1" applyAlignment="1" applyProtection="1">
      <alignment vertical="top" wrapText="1"/>
      <protection locked="0"/>
    </xf>
    <xf numFmtId="0" fontId="52" fillId="15" borderId="5" xfId="0" applyFont="1" applyFill="1" applyBorder="1" applyAlignment="1" applyProtection="1">
      <alignment vertical="top" wrapText="1"/>
      <protection locked="0"/>
    </xf>
    <xf numFmtId="0" fontId="52" fillId="15" borderId="21" xfId="0" applyFont="1" applyFill="1" applyBorder="1" applyAlignment="1" applyProtection="1">
      <alignment vertical="top" wrapText="1"/>
      <protection locked="0"/>
    </xf>
    <xf numFmtId="0" fontId="52" fillId="15" borderId="3" xfId="0" applyFont="1" applyFill="1" applyBorder="1" applyAlignment="1" applyProtection="1">
      <alignment vertical="top" wrapText="1"/>
      <protection locked="0"/>
    </xf>
    <xf numFmtId="0" fontId="52" fillId="15" borderId="22" xfId="0" applyFont="1" applyFill="1" applyBorder="1" applyAlignment="1" applyProtection="1">
      <alignment vertical="top" wrapText="1"/>
      <protection locked="0"/>
    </xf>
    <xf numFmtId="0" fontId="13" fillId="3" borderId="4" xfId="0" applyFont="1" applyFill="1" applyBorder="1" applyAlignment="1">
      <alignment horizontal="center" vertical="center"/>
    </xf>
    <xf numFmtId="0" fontId="13" fillId="3" borderId="2" xfId="0" applyFont="1" applyFill="1" applyBorder="1" applyAlignment="1">
      <alignment horizontal="center" vertical="center"/>
    </xf>
    <xf numFmtId="0" fontId="20" fillId="4" borderId="3" xfId="0" applyFont="1" applyFill="1" applyBorder="1" applyAlignment="1">
      <alignment horizontal="center" vertical="center"/>
    </xf>
    <xf numFmtId="49" fontId="14" fillId="4" borderId="0" xfId="0" applyNumberFormat="1" applyFont="1" applyFill="1" applyAlignment="1">
      <alignment horizontal="center" vertical="center"/>
    </xf>
    <xf numFmtId="0" fontId="16" fillId="8" borderId="21" xfId="0" applyFont="1" applyFill="1" applyBorder="1" applyAlignment="1">
      <alignment horizontal="center" vertical="center"/>
    </xf>
    <xf numFmtId="0" fontId="16" fillId="8" borderId="3" xfId="0" applyFont="1" applyFill="1" applyBorder="1" applyAlignment="1">
      <alignment horizontal="center" vertical="center"/>
    </xf>
    <xf numFmtId="0" fontId="16" fillId="8" borderId="22" xfId="0" applyFont="1" applyFill="1" applyBorder="1" applyAlignment="1">
      <alignment horizontal="center" vertical="center"/>
    </xf>
    <xf numFmtId="0" fontId="27" fillId="6" borderId="1" xfId="0" applyFont="1" applyFill="1" applyBorder="1" applyAlignment="1">
      <alignment horizontal="center" vertical="center" wrapText="1"/>
    </xf>
    <xf numFmtId="0" fontId="13" fillId="4" borderId="20" xfId="0" applyFont="1" applyFill="1" applyBorder="1" applyAlignment="1">
      <alignment horizontal="left" vertical="center"/>
    </xf>
    <xf numFmtId="0" fontId="13" fillId="4" borderId="18" xfId="0" applyFont="1" applyFill="1" applyBorder="1" applyAlignment="1">
      <alignment horizontal="left" vertical="center"/>
    </xf>
    <xf numFmtId="5" fontId="31" fillId="2" borderId="0" xfId="0" applyNumberFormat="1" applyFont="1" applyFill="1"/>
    <xf numFmtId="0" fontId="18" fillId="0" borderId="0" xfId="0" applyFont="1"/>
    <xf numFmtId="49" fontId="18" fillId="0" borderId="0" xfId="0" applyNumberFormat="1" applyFont="1" applyAlignment="1">
      <alignment horizontal="right"/>
    </xf>
    <xf numFmtId="0" fontId="19" fillId="11" borderId="1" xfId="0" applyFont="1" applyFill="1" applyBorder="1" applyAlignment="1" applyProtection="1">
      <alignment horizontal="center" vertical="center" wrapText="1"/>
      <protection locked="0"/>
    </xf>
    <xf numFmtId="0" fontId="33" fillId="0" borderId="0" xfId="0" applyFont="1" applyAlignment="1">
      <alignment horizontal="center" wrapText="1"/>
    </xf>
    <xf numFmtId="0" fontId="19" fillId="11" borderId="4" xfId="0" applyFont="1" applyFill="1" applyBorder="1" applyAlignment="1" applyProtection="1">
      <alignment horizontal="left" vertical="center" wrapText="1"/>
      <protection locked="0"/>
    </xf>
    <xf numFmtId="0" fontId="19" fillId="11" borderId="2" xfId="0" applyFont="1" applyFill="1" applyBorder="1" applyAlignment="1" applyProtection="1">
      <alignment horizontal="left" vertical="center" wrapText="1"/>
      <protection locked="0"/>
    </xf>
    <xf numFmtId="0" fontId="31" fillId="0" borderId="0" xfId="0" applyFont="1"/>
    <xf numFmtId="0" fontId="19" fillId="11" borderId="21" xfId="0" applyFont="1" applyFill="1" applyBorder="1" applyAlignment="1" applyProtection="1">
      <alignment horizontal="left" vertical="center" wrapText="1"/>
      <protection locked="0"/>
    </xf>
    <xf numFmtId="0" fontId="19" fillId="11" borderId="22" xfId="0" applyFont="1" applyFill="1" applyBorder="1" applyAlignment="1" applyProtection="1">
      <alignment horizontal="left" vertical="center" wrapText="1"/>
      <protection locked="0"/>
    </xf>
    <xf numFmtId="0" fontId="19" fillId="4" borderId="0" xfId="0" applyFont="1" applyFill="1" applyAlignment="1">
      <alignment horizontal="right" vertical="center"/>
    </xf>
    <xf numFmtId="0" fontId="19" fillId="4" borderId="5" xfId="0" applyFont="1" applyFill="1" applyBorder="1" applyAlignment="1">
      <alignment horizontal="right" vertical="center"/>
    </xf>
    <xf numFmtId="0" fontId="39" fillId="7" borderId="4" xfId="0" applyFont="1" applyFill="1" applyBorder="1" applyAlignment="1">
      <alignment horizontal="center" vertical="center"/>
    </xf>
    <xf numFmtId="0" fontId="39" fillId="7" borderId="17" xfId="0" applyFont="1" applyFill="1" applyBorder="1" applyAlignment="1">
      <alignment horizontal="center" vertical="center"/>
    </xf>
    <xf numFmtId="0" fontId="39" fillId="7" borderId="2" xfId="0" applyFont="1" applyFill="1" applyBorder="1" applyAlignment="1">
      <alignment horizontal="center" vertical="center"/>
    </xf>
    <xf numFmtId="0" fontId="16" fillId="8" borderId="4" xfId="0" applyFont="1" applyFill="1" applyBorder="1" applyAlignment="1">
      <alignment horizontal="center" vertical="center"/>
    </xf>
    <xf numFmtId="0" fontId="16" fillId="8" borderId="17" xfId="0" applyFont="1" applyFill="1" applyBorder="1" applyAlignment="1">
      <alignment horizontal="center" vertical="center"/>
    </xf>
    <xf numFmtId="0" fontId="16" fillId="8" borderId="2" xfId="0" applyFont="1" applyFill="1" applyBorder="1" applyAlignment="1">
      <alignment horizontal="center" vertical="center"/>
    </xf>
    <xf numFmtId="0" fontId="40" fillId="12" borderId="1" xfId="0" applyFont="1" applyFill="1" applyBorder="1" applyAlignment="1">
      <alignment horizontal="center" vertical="center"/>
    </xf>
    <xf numFmtId="0" fontId="20" fillId="0" borderId="6" xfId="0" applyFont="1" applyBorder="1" applyAlignment="1">
      <alignment horizontal="center" vertical="center"/>
    </xf>
    <xf numFmtId="0" fontId="20" fillId="0" borderId="0" xfId="0" applyFont="1" applyAlignment="1">
      <alignment horizontal="center" vertical="center"/>
    </xf>
    <xf numFmtId="0" fontId="6" fillId="0" borderId="0" xfId="0" applyFont="1" applyAlignment="1">
      <alignment horizontal="left" wrapText="1"/>
    </xf>
    <xf numFmtId="0" fontId="6" fillId="0" borderId="0" xfId="0" applyFont="1" applyAlignment="1">
      <alignment horizontal="left" vertical="top" wrapText="1"/>
    </xf>
    <xf numFmtId="0" fontId="53" fillId="0" borderId="23" xfId="0" applyFont="1" applyBorder="1" applyAlignment="1">
      <alignment horizontal="center" vertical="center" wrapText="1"/>
    </xf>
    <xf numFmtId="0" fontId="56" fillId="0" borderId="23" xfId="0" applyFont="1" applyBorder="1" applyAlignment="1">
      <alignment horizontal="center" vertical="center" wrapText="1"/>
    </xf>
    <xf numFmtId="0" fontId="56" fillId="17" borderId="24" xfId="0" applyFont="1" applyFill="1" applyBorder="1" applyAlignment="1">
      <alignment horizontal="center" vertical="center" wrapText="1"/>
    </xf>
    <xf numFmtId="0" fontId="56" fillId="17" borderId="28" xfId="0" applyFont="1" applyFill="1" applyBorder="1" applyAlignment="1">
      <alignment horizontal="center" vertical="center" wrapText="1"/>
    </xf>
    <xf numFmtId="0" fontId="56" fillId="17" borderId="30" xfId="0" applyFont="1" applyFill="1" applyBorder="1" applyAlignment="1">
      <alignment horizontal="center" vertical="center" wrapText="1"/>
    </xf>
    <xf numFmtId="0" fontId="57" fillId="17" borderId="25" xfId="0" applyFont="1" applyFill="1" applyBorder="1" applyAlignment="1">
      <alignment horizontal="center" vertical="center" wrapText="1"/>
    </xf>
    <xf numFmtId="0" fontId="59" fillId="17" borderId="26" xfId="0" applyFont="1" applyFill="1" applyBorder="1" applyAlignment="1">
      <alignment horizontal="center" vertical="center" wrapText="1"/>
    </xf>
    <xf numFmtId="0" fontId="59" fillId="17" borderId="27" xfId="0" applyFont="1" applyFill="1" applyBorder="1" applyAlignment="1">
      <alignment horizontal="center" vertical="center" wrapText="1"/>
    </xf>
    <xf numFmtId="0" fontId="59" fillId="18" borderId="25" xfId="0" applyFont="1" applyFill="1" applyBorder="1" applyAlignment="1">
      <alignment horizontal="center" vertical="top" wrapText="1"/>
    </xf>
    <xf numFmtId="0" fontId="59" fillId="18" borderId="27" xfId="0" applyFont="1" applyFill="1" applyBorder="1" applyAlignment="1">
      <alignment horizontal="center" vertical="top" wrapText="1"/>
    </xf>
  </cellXfs>
  <cellStyles count="7">
    <cellStyle name="Currency" xfId="1" builtinId="4"/>
    <cellStyle name="Hyperlink" xfId="4" builtinId="8"/>
    <cellStyle name="Normal" xfId="0" builtinId="0"/>
    <cellStyle name="Normal 2" xfId="3" xr:uid="{00000000-0005-0000-0000-000003000000}"/>
    <cellStyle name="Normal 2 2" xfId="6" xr:uid="{AA8D0A3E-4080-4A43-AAD1-5D4DF82D9FC1}"/>
    <cellStyle name="Normal 3" xfId="5" xr:uid="{BE0E5E81-A84C-4046-ABB6-941857340C3A}"/>
    <cellStyle name="Percent" xfId="2" builtinId="5"/>
  </cellStyles>
  <dxfs count="0"/>
  <tableStyles count="0" defaultTableStyle="TableStyleMedium9" defaultPivotStyle="PivotStyleLight16"/>
  <colors>
    <mruColors>
      <color rgb="FFD8F0D4"/>
      <color rgb="FFCCFFCC"/>
      <color rgb="FFCCCCFF"/>
      <color rgb="FFFFFFCC"/>
      <color rgb="FF00FFFF"/>
      <color rgb="FFFFCC66"/>
      <color rgb="FFF1F2DE"/>
      <color rgb="FFFFFF99"/>
      <color rgb="FFF0E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30480</xdr:colOff>
      <xdr:row>0</xdr:row>
      <xdr:rowOff>60960</xdr:rowOff>
    </xdr:from>
    <xdr:to>
      <xdr:col>0</xdr:col>
      <xdr:colOff>6446520</xdr:colOff>
      <xdr:row>58</xdr:row>
      <xdr:rowOff>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30480" y="60960"/>
          <a:ext cx="6416040" cy="96621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chemeClr val="dk1"/>
              </a:solidFill>
              <a:latin typeface="+mn-lt"/>
              <a:ea typeface="+mn-ea"/>
              <a:cs typeface="+mn-cs"/>
            </a:rPr>
            <a:t>STATE OF NORTH CAROLINA</a:t>
          </a:r>
          <a:endParaRPr lang="en-US" sz="1100">
            <a:solidFill>
              <a:schemeClr val="dk1"/>
            </a:solidFill>
            <a:latin typeface="+mn-lt"/>
            <a:ea typeface="+mn-ea"/>
            <a:cs typeface="+mn-cs"/>
          </a:endParaRPr>
        </a:p>
        <a:p>
          <a:r>
            <a:rPr lang="en-US" sz="1100" b="1">
              <a:solidFill>
                <a:schemeClr val="dk1"/>
              </a:solidFill>
              <a:latin typeface="+mn-lt"/>
              <a:ea typeface="+mn-ea"/>
              <a:cs typeface="+mn-cs"/>
            </a:rPr>
            <a:t>STATE TREASURER’S ELECTRONIC PAYMENTS</a:t>
          </a:r>
          <a:endParaRPr lang="en-US" sz="1100">
            <a:solidFill>
              <a:schemeClr val="dk1"/>
            </a:solidFill>
            <a:latin typeface="+mn-lt"/>
            <a:ea typeface="+mn-ea"/>
            <a:cs typeface="+mn-cs"/>
          </a:endParaRPr>
        </a:p>
        <a:p>
          <a:r>
            <a:rPr lang="en-US" sz="1100">
              <a:solidFill>
                <a:schemeClr val="dk1"/>
              </a:solidFill>
              <a:latin typeface="+mn-lt"/>
              <a:ea typeface="+mn-ea"/>
              <a:cs typeface="+mn-cs"/>
            </a:rPr>
            <a:t>  </a:t>
          </a:r>
        </a:p>
        <a:p>
          <a:r>
            <a:rPr lang="en-US" sz="1100">
              <a:solidFill>
                <a:schemeClr val="dk1"/>
              </a:solidFill>
              <a:latin typeface="+mn-lt"/>
              <a:ea typeface="+mn-ea"/>
              <a:cs typeface="+mn-cs"/>
            </a:rPr>
            <a:t>State Agency Name:          </a:t>
          </a:r>
          <a:r>
            <a:rPr lang="en-US" sz="1100" b="1" u="sng">
              <a:solidFill>
                <a:schemeClr val="dk1"/>
              </a:solidFill>
              <a:latin typeface="+mn-lt"/>
              <a:ea typeface="+mn-ea"/>
              <a:cs typeface="+mn-cs"/>
            </a:rPr>
            <a:t>North Carolina Housing Finance Agency</a:t>
          </a:r>
          <a:endParaRPr lang="en-US" sz="1100">
            <a:solidFill>
              <a:schemeClr val="dk1"/>
            </a:solidFill>
            <a:latin typeface="+mn-lt"/>
            <a:ea typeface="+mn-ea"/>
            <a:cs typeface="+mn-cs"/>
          </a:endParaRPr>
        </a:p>
        <a:p>
          <a:r>
            <a:rPr lang="en-US" sz="1100">
              <a:solidFill>
                <a:schemeClr val="dk1"/>
              </a:solidFill>
              <a:latin typeface="+mn-lt"/>
              <a:ea typeface="+mn-ea"/>
              <a:cs typeface="+mn-cs"/>
            </a:rPr>
            <a:t> </a:t>
          </a:r>
        </a:p>
        <a:p>
          <a:r>
            <a:rPr lang="en-US" sz="1100">
              <a:solidFill>
                <a:schemeClr val="dk1"/>
              </a:solidFill>
              <a:latin typeface="+mn-lt"/>
              <a:ea typeface="+mn-ea"/>
              <a:cs typeface="+mn-cs"/>
            </a:rPr>
            <a:t>Program:            		</a:t>
          </a:r>
        </a:p>
        <a:p>
          <a:r>
            <a:rPr lang="en-US" sz="1100">
              <a:solidFill>
                <a:schemeClr val="dk1"/>
              </a:solidFill>
              <a:latin typeface="+mn-lt"/>
              <a:ea typeface="+mn-ea"/>
              <a:cs typeface="+mn-cs"/>
            </a:rPr>
            <a:t> </a:t>
          </a:r>
        </a:p>
        <a:p>
          <a:r>
            <a:rPr lang="en-US" sz="1100" b="1">
              <a:solidFill>
                <a:schemeClr val="dk1"/>
              </a:solidFill>
              <a:latin typeface="+mn-lt"/>
              <a:ea typeface="+mn-ea"/>
              <a:cs typeface="+mn-cs"/>
            </a:rPr>
            <a:t>Check One:	</a:t>
          </a:r>
          <a:r>
            <a:rPr lang="en-US" sz="1100">
              <a:solidFill>
                <a:schemeClr val="dk1"/>
              </a:solidFill>
              <a:latin typeface="+mn-lt"/>
              <a:ea typeface="+mn-ea"/>
              <a:cs typeface="+mn-cs"/>
            </a:rPr>
            <a:t>Initial Sign-up _________ Change __________</a:t>
          </a:r>
        </a:p>
        <a:p>
          <a:r>
            <a:rPr lang="en-US" sz="1100">
              <a:solidFill>
                <a:schemeClr val="dk1"/>
              </a:solidFill>
              <a:latin typeface="+mn-lt"/>
              <a:ea typeface="+mn-ea"/>
              <a:cs typeface="+mn-cs"/>
            </a:rPr>
            <a:t>  </a:t>
          </a:r>
        </a:p>
        <a:p>
          <a:r>
            <a:rPr lang="en-US" sz="1100" b="1">
              <a:solidFill>
                <a:schemeClr val="dk1"/>
              </a:solidFill>
              <a:latin typeface="+mn-lt"/>
              <a:ea typeface="+mn-ea"/>
              <a:cs typeface="+mn-cs"/>
            </a:rPr>
            <a:t>PARTICIPATING ENTITY ACCOUNT INFORMATION</a:t>
          </a:r>
          <a:endParaRPr lang="en-US" sz="1100">
            <a:solidFill>
              <a:schemeClr val="dk1"/>
            </a:solidFill>
            <a:latin typeface="+mn-lt"/>
            <a:ea typeface="+mn-ea"/>
            <a:cs typeface="+mn-cs"/>
          </a:endParaRPr>
        </a:p>
        <a:p>
          <a:r>
            <a:rPr lang="en-US" sz="1100">
              <a:solidFill>
                <a:schemeClr val="dk1"/>
              </a:solidFill>
              <a:latin typeface="+mn-lt"/>
              <a:ea typeface="+mn-ea"/>
              <a:cs typeface="+mn-cs"/>
            </a:rPr>
            <a:t> </a:t>
          </a:r>
        </a:p>
        <a:p>
          <a:r>
            <a:rPr lang="en-US" sz="1100">
              <a:solidFill>
                <a:schemeClr val="dk1"/>
              </a:solidFill>
              <a:latin typeface="+mn-lt"/>
              <a:ea typeface="+mn-ea"/>
              <a:cs typeface="+mn-cs"/>
            </a:rPr>
            <a:t>Entity Name: __________________________________________________________________________</a:t>
          </a:r>
        </a:p>
        <a:p>
          <a:r>
            <a:rPr lang="en-US" sz="1100">
              <a:solidFill>
                <a:schemeClr val="dk1"/>
              </a:solidFill>
              <a:latin typeface="+mn-lt"/>
              <a:ea typeface="+mn-ea"/>
              <a:cs typeface="+mn-cs"/>
            </a:rPr>
            <a:t> </a:t>
          </a:r>
        </a:p>
        <a:p>
          <a:r>
            <a:rPr lang="en-US" sz="1100">
              <a:solidFill>
                <a:schemeClr val="dk1"/>
              </a:solidFill>
              <a:latin typeface="+mn-lt"/>
              <a:ea typeface="+mn-ea"/>
              <a:cs typeface="+mn-cs"/>
            </a:rPr>
            <a:t>Entity Address: ________________________________________________________________________</a:t>
          </a:r>
        </a:p>
        <a:p>
          <a:r>
            <a:rPr lang="en-US" sz="1100">
              <a:solidFill>
                <a:schemeClr val="dk1"/>
              </a:solidFill>
              <a:latin typeface="+mn-lt"/>
              <a:ea typeface="+mn-ea"/>
              <a:cs typeface="+mn-cs"/>
            </a:rPr>
            <a:t> </a:t>
          </a:r>
        </a:p>
        <a:p>
          <a:r>
            <a:rPr lang="en-US" sz="1100">
              <a:solidFill>
                <a:schemeClr val="dk1"/>
              </a:solidFill>
              <a:latin typeface="+mn-lt"/>
              <a:ea typeface="+mn-ea"/>
              <a:cs typeface="+mn-cs"/>
            </a:rPr>
            <a:t>Contact Name: _________________________________________  Phone #: _______________________</a:t>
          </a:r>
        </a:p>
        <a:p>
          <a:r>
            <a:rPr lang="en-US" sz="1100">
              <a:solidFill>
                <a:schemeClr val="dk1"/>
              </a:solidFill>
              <a:latin typeface="+mn-lt"/>
              <a:ea typeface="+mn-ea"/>
              <a:cs typeface="+mn-cs"/>
            </a:rPr>
            <a:t> </a:t>
          </a:r>
        </a:p>
        <a:p>
          <a:r>
            <a:rPr lang="en-US" sz="1100">
              <a:solidFill>
                <a:schemeClr val="dk1"/>
              </a:solidFill>
              <a:latin typeface="+mn-lt"/>
              <a:ea typeface="+mn-ea"/>
              <a:cs typeface="+mn-cs"/>
            </a:rPr>
            <a:t>Email address:__________________________________________________</a:t>
          </a:r>
        </a:p>
        <a:p>
          <a:r>
            <a:rPr lang="en-US" sz="1100" b="1">
              <a:solidFill>
                <a:schemeClr val="dk1"/>
              </a:solidFill>
              <a:latin typeface="+mn-lt"/>
              <a:ea typeface="+mn-ea"/>
              <a:cs typeface="+mn-cs"/>
            </a:rPr>
            <a:t>Note: E-mail address will be used to send notices of deposited funds. </a:t>
          </a:r>
          <a:endParaRPr lang="en-US" sz="1100">
            <a:solidFill>
              <a:schemeClr val="dk1"/>
            </a:solidFill>
            <a:latin typeface="+mn-lt"/>
            <a:ea typeface="+mn-ea"/>
            <a:cs typeface="+mn-cs"/>
          </a:endParaRPr>
        </a:p>
        <a:p>
          <a:r>
            <a:rPr lang="en-US" sz="1100">
              <a:solidFill>
                <a:schemeClr val="dk1"/>
              </a:solidFill>
              <a:latin typeface="+mn-lt"/>
              <a:ea typeface="+mn-ea"/>
              <a:cs typeface="+mn-cs"/>
            </a:rPr>
            <a:t> </a:t>
          </a:r>
        </a:p>
        <a:p>
          <a:r>
            <a:rPr lang="en-US" sz="1100" b="1">
              <a:solidFill>
                <a:schemeClr val="dk1"/>
              </a:solidFill>
              <a:latin typeface="+mn-lt"/>
              <a:ea typeface="+mn-ea"/>
              <a:cs typeface="+mn-cs"/>
            </a:rPr>
            <a:t>FINANCIAL INSTITUTION INFORMATION</a:t>
          </a:r>
          <a:endParaRPr lang="en-US" sz="1100">
            <a:solidFill>
              <a:schemeClr val="dk1"/>
            </a:solidFill>
            <a:latin typeface="+mn-lt"/>
            <a:ea typeface="+mn-ea"/>
            <a:cs typeface="+mn-cs"/>
          </a:endParaRPr>
        </a:p>
        <a:p>
          <a:r>
            <a:rPr lang="en-US" sz="1100">
              <a:solidFill>
                <a:schemeClr val="dk1"/>
              </a:solidFill>
              <a:latin typeface="+mn-lt"/>
              <a:ea typeface="+mn-ea"/>
              <a:cs typeface="+mn-cs"/>
            </a:rPr>
            <a:t> </a:t>
          </a:r>
        </a:p>
        <a:p>
          <a:r>
            <a:rPr lang="en-US" sz="1100">
              <a:solidFill>
                <a:schemeClr val="dk1"/>
              </a:solidFill>
              <a:latin typeface="+mn-lt"/>
              <a:ea typeface="+mn-ea"/>
              <a:cs typeface="+mn-cs"/>
            </a:rPr>
            <a:t>Institution Name: _______________________________________________________________________</a:t>
          </a:r>
        </a:p>
        <a:p>
          <a:r>
            <a:rPr lang="en-US" sz="1100">
              <a:solidFill>
                <a:schemeClr val="dk1"/>
              </a:solidFill>
              <a:latin typeface="+mn-lt"/>
              <a:ea typeface="+mn-ea"/>
              <a:cs typeface="+mn-cs"/>
            </a:rPr>
            <a:t> </a:t>
          </a:r>
        </a:p>
        <a:p>
          <a:r>
            <a:rPr lang="en-US" sz="1100">
              <a:solidFill>
                <a:schemeClr val="dk1"/>
              </a:solidFill>
              <a:latin typeface="+mn-lt"/>
              <a:ea typeface="+mn-ea"/>
              <a:cs typeface="+mn-cs"/>
            </a:rPr>
            <a:t>Transit/Routing #: ______________________________________________________________________</a:t>
          </a:r>
        </a:p>
        <a:p>
          <a:r>
            <a:rPr lang="en-US" sz="1100">
              <a:solidFill>
                <a:schemeClr val="dk1"/>
              </a:solidFill>
              <a:latin typeface="+mn-lt"/>
              <a:ea typeface="+mn-ea"/>
              <a:cs typeface="+mn-cs"/>
            </a:rPr>
            <a:t> </a:t>
          </a:r>
        </a:p>
        <a:p>
          <a:r>
            <a:rPr lang="en-US" sz="1100">
              <a:solidFill>
                <a:schemeClr val="dk1"/>
              </a:solidFill>
              <a:latin typeface="+mn-lt"/>
              <a:ea typeface="+mn-ea"/>
              <a:cs typeface="+mn-cs"/>
            </a:rPr>
            <a:t>Bank Account #: _______________________________________________________________________</a:t>
          </a:r>
        </a:p>
        <a:p>
          <a:r>
            <a:rPr lang="en-US" sz="1100">
              <a:solidFill>
                <a:schemeClr val="dk1"/>
              </a:solidFill>
              <a:latin typeface="+mn-lt"/>
              <a:ea typeface="+mn-ea"/>
              <a:cs typeface="+mn-cs"/>
            </a:rPr>
            <a:t> </a:t>
          </a:r>
        </a:p>
        <a:p>
          <a:r>
            <a:rPr lang="en-US" sz="1100" b="1" u="sng">
              <a:solidFill>
                <a:schemeClr val="dk1"/>
              </a:solidFill>
              <a:latin typeface="+mn-lt"/>
              <a:ea typeface="+mn-ea"/>
              <a:cs typeface="+mn-cs"/>
            </a:rPr>
            <a:t>PLEASE ATTACH A VOIDED CHECK </a:t>
          </a:r>
          <a:endParaRPr lang="en-US" sz="1100">
            <a:solidFill>
              <a:schemeClr val="dk1"/>
            </a:solidFill>
            <a:latin typeface="+mn-lt"/>
            <a:ea typeface="+mn-ea"/>
            <a:cs typeface="+mn-cs"/>
          </a:endParaRPr>
        </a:p>
        <a:p>
          <a:r>
            <a:rPr lang="en-US" sz="1100" b="1" u="none" strike="noStrike">
              <a:solidFill>
                <a:schemeClr val="dk1"/>
              </a:solidFill>
              <a:latin typeface="+mn-lt"/>
              <a:ea typeface="+mn-ea"/>
              <a:cs typeface="+mn-cs"/>
            </a:rPr>
            <a:t> </a:t>
          </a:r>
          <a:endParaRPr lang="en-US" sz="1100">
            <a:solidFill>
              <a:schemeClr val="dk1"/>
            </a:solidFill>
            <a:latin typeface="+mn-lt"/>
            <a:ea typeface="+mn-ea"/>
            <a:cs typeface="+mn-cs"/>
          </a:endParaRPr>
        </a:p>
        <a:p>
          <a:r>
            <a:rPr lang="en-US" sz="1100" b="1" u="sng">
              <a:solidFill>
                <a:schemeClr val="dk1"/>
              </a:solidFill>
              <a:latin typeface="+mn-lt"/>
              <a:ea typeface="+mn-ea"/>
              <a:cs typeface="+mn-cs"/>
            </a:rPr>
            <a:t>NOTE: CHECKING ACCOUNTS ONLY PLEASE</a:t>
          </a:r>
          <a:endParaRPr lang="en-US" sz="1100">
            <a:solidFill>
              <a:schemeClr val="dk1"/>
            </a:solidFill>
            <a:latin typeface="+mn-lt"/>
            <a:ea typeface="+mn-ea"/>
            <a:cs typeface="+mn-cs"/>
          </a:endParaRPr>
        </a:p>
        <a:p>
          <a:r>
            <a:rPr lang="en-US" sz="1100">
              <a:solidFill>
                <a:schemeClr val="dk1"/>
              </a:solidFill>
              <a:latin typeface="+mn-lt"/>
              <a:ea typeface="+mn-ea"/>
              <a:cs typeface="+mn-cs"/>
            </a:rPr>
            <a:t>______________________________________________________________________________________</a:t>
          </a:r>
        </a:p>
        <a:p>
          <a:r>
            <a:rPr lang="en-US" sz="1100">
              <a:solidFill>
                <a:schemeClr val="dk1"/>
              </a:solidFill>
              <a:latin typeface="+mn-lt"/>
              <a:ea typeface="+mn-ea"/>
              <a:cs typeface="+mn-cs"/>
            </a:rPr>
            <a:t> </a:t>
          </a:r>
        </a:p>
        <a:p>
          <a:r>
            <a:rPr lang="en-US" sz="1100" b="1">
              <a:solidFill>
                <a:schemeClr val="dk1"/>
              </a:solidFill>
              <a:latin typeface="+mn-lt"/>
              <a:ea typeface="+mn-ea"/>
              <a:cs typeface="+mn-cs"/>
            </a:rPr>
            <a:t>PARTICIPATING ENTITY AUTHORIZATION</a:t>
          </a:r>
          <a:endParaRPr lang="en-US" sz="1100">
            <a:solidFill>
              <a:schemeClr val="dk1"/>
            </a:solidFill>
            <a:latin typeface="+mn-lt"/>
            <a:ea typeface="+mn-ea"/>
            <a:cs typeface="+mn-cs"/>
          </a:endParaRPr>
        </a:p>
        <a:p>
          <a:r>
            <a:rPr lang="en-US" sz="1100">
              <a:solidFill>
                <a:schemeClr val="dk1"/>
              </a:solidFill>
              <a:latin typeface="+mn-lt"/>
              <a:ea typeface="+mn-ea"/>
              <a:cs typeface="+mn-cs"/>
            </a:rPr>
            <a:t> </a:t>
          </a:r>
        </a:p>
        <a:p>
          <a:r>
            <a:rPr lang="en-US" sz="1100">
              <a:solidFill>
                <a:schemeClr val="dk1"/>
              </a:solidFill>
              <a:latin typeface="+mn-lt"/>
              <a:ea typeface="+mn-ea"/>
              <a:cs typeface="+mn-cs"/>
            </a:rPr>
            <a:t>    I, on behalf of the participating entity indicated above, hereby authorize the North Carolina State Treasurer, his successors and his agents, at the direction of the State agency indicated above, to initiate ACH credit entries to the above designated bank account for payments due from the State agency for the referenced program name, pursuant to the “Established Operational Procedures for State Treasurer’s electronic payments system,” which may be in effect from time to time.</a:t>
          </a:r>
        </a:p>
        <a:p>
          <a:r>
            <a:rPr lang="en-US" sz="1100">
              <a:solidFill>
                <a:schemeClr val="dk1"/>
              </a:solidFill>
              <a:latin typeface="+mn-lt"/>
              <a:ea typeface="+mn-ea"/>
              <a:cs typeface="+mn-cs"/>
            </a:rPr>
            <a:t>  </a:t>
          </a:r>
        </a:p>
        <a:p>
          <a:r>
            <a:rPr lang="en-US" sz="1100">
              <a:solidFill>
                <a:schemeClr val="dk1"/>
              </a:solidFill>
              <a:latin typeface="+mn-lt"/>
              <a:ea typeface="+mn-ea"/>
              <a:cs typeface="+mn-cs"/>
            </a:rPr>
            <a:t>Finance Officer’s name: ________________________________ Phone #: __________________________</a:t>
          </a:r>
        </a:p>
        <a:p>
          <a:r>
            <a:rPr lang="en-US" sz="1100">
              <a:solidFill>
                <a:schemeClr val="dk1"/>
              </a:solidFill>
              <a:latin typeface="+mn-lt"/>
              <a:ea typeface="+mn-ea"/>
              <a:cs typeface="+mn-cs"/>
            </a:rPr>
            <a:t> </a:t>
          </a:r>
        </a:p>
        <a:p>
          <a:r>
            <a:rPr lang="en-US" sz="1100">
              <a:solidFill>
                <a:schemeClr val="dk1"/>
              </a:solidFill>
              <a:latin typeface="+mn-lt"/>
              <a:ea typeface="+mn-ea"/>
              <a:cs typeface="+mn-cs"/>
            </a:rPr>
            <a:t>Signature: ___________________________________________  Date:   ___________________________</a:t>
          </a:r>
        </a:p>
        <a:p>
          <a:r>
            <a:rPr lang="en-US" sz="1100">
              <a:solidFill>
                <a:schemeClr val="dk1"/>
              </a:solidFill>
              <a:latin typeface="+mn-lt"/>
              <a:ea typeface="+mn-ea"/>
              <a:cs typeface="+mn-cs"/>
            </a:rPr>
            <a:t>  </a:t>
          </a:r>
        </a:p>
        <a:p>
          <a:r>
            <a:rPr lang="en-US" sz="1100">
              <a:solidFill>
                <a:schemeClr val="dk1"/>
              </a:solidFill>
              <a:latin typeface="+mn-lt"/>
              <a:ea typeface="+mn-ea"/>
              <a:cs typeface="+mn-cs"/>
            </a:rPr>
            <a:t>MAIL COMPLETED FORM TO:</a:t>
          </a:r>
        </a:p>
        <a:p>
          <a:r>
            <a:rPr lang="en-US" sz="1100">
              <a:solidFill>
                <a:schemeClr val="dk1"/>
              </a:solidFill>
              <a:latin typeface="+mn-lt"/>
              <a:ea typeface="+mn-ea"/>
              <a:cs typeface="+mn-cs"/>
            </a:rPr>
            <a:t> </a:t>
          </a:r>
        </a:p>
        <a:p>
          <a:r>
            <a:rPr lang="en-US" sz="1100" b="1">
              <a:solidFill>
                <a:schemeClr val="dk1"/>
              </a:solidFill>
              <a:latin typeface="+mn-lt"/>
              <a:ea typeface="+mn-ea"/>
              <a:cs typeface="+mn-cs"/>
            </a:rPr>
            <a:t>NC HOUSING FINANCE AGENCY</a:t>
          </a:r>
          <a:endParaRPr lang="en-US" sz="1100">
            <a:solidFill>
              <a:schemeClr val="dk1"/>
            </a:solidFill>
            <a:latin typeface="+mn-lt"/>
            <a:ea typeface="+mn-ea"/>
            <a:cs typeface="+mn-cs"/>
          </a:endParaRPr>
        </a:p>
        <a:p>
          <a:r>
            <a:rPr lang="en-US" sz="1100" b="1">
              <a:solidFill>
                <a:schemeClr val="dk1"/>
              </a:solidFill>
              <a:latin typeface="+mn-lt"/>
              <a:ea typeface="+mn-ea"/>
              <a:cs typeface="+mn-cs"/>
            </a:rPr>
            <a:t>3508 BUSH STREET</a:t>
          </a:r>
          <a:endParaRPr lang="en-US" sz="1100">
            <a:solidFill>
              <a:schemeClr val="dk1"/>
            </a:solidFill>
            <a:latin typeface="+mn-lt"/>
            <a:ea typeface="+mn-ea"/>
            <a:cs typeface="+mn-cs"/>
          </a:endParaRPr>
        </a:p>
        <a:p>
          <a:r>
            <a:rPr lang="en-US" sz="1100" b="1">
              <a:solidFill>
                <a:schemeClr val="dk1"/>
              </a:solidFill>
              <a:latin typeface="+mn-lt"/>
              <a:ea typeface="+mn-ea"/>
              <a:cs typeface="+mn-cs"/>
            </a:rPr>
            <a:t>RALEIGH, NC 27609</a:t>
          </a:r>
          <a:endParaRPr lang="en-US" sz="1100">
            <a:solidFill>
              <a:schemeClr val="dk1"/>
            </a:solidFill>
            <a:latin typeface="+mn-lt"/>
            <a:ea typeface="+mn-ea"/>
            <a:cs typeface="+mn-cs"/>
          </a:endParaRPr>
        </a:p>
        <a:p>
          <a:r>
            <a:rPr lang="en-US" sz="1100" b="1">
              <a:solidFill>
                <a:schemeClr val="dk1"/>
              </a:solidFill>
              <a:latin typeface="+mn-lt"/>
              <a:ea typeface="+mn-ea"/>
              <a:cs typeface="+mn-cs"/>
            </a:rPr>
            <a:t>ATTN: ACCOUNTS PAYABLE</a:t>
          </a:r>
          <a:endParaRPr lang="en-US" sz="1100">
            <a:solidFill>
              <a:schemeClr val="dk1"/>
            </a:solidFill>
            <a:latin typeface="+mn-lt"/>
            <a:ea typeface="+mn-ea"/>
            <a:cs typeface="+mn-cs"/>
          </a:endParaRPr>
        </a:p>
        <a:p>
          <a:r>
            <a:rPr lang="en-US" sz="1100" b="1">
              <a:solidFill>
                <a:schemeClr val="dk1"/>
              </a:solidFill>
              <a:latin typeface="+mn-lt"/>
              <a:ea typeface="+mn-ea"/>
              <a:cs typeface="+mn-cs"/>
            </a:rPr>
            <a:t>Fax: 919-877-5703</a:t>
          </a:r>
          <a:endParaRPr lang="en-US" sz="1100">
            <a:solidFill>
              <a:schemeClr val="dk1"/>
            </a:solidFill>
            <a:latin typeface="+mn-lt"/>
            <a:ea typeface="+mn-ea"/>
            <a:cs typeface="+mn-cs"/>
          </a:endParaRPr>
        </a:p>
        <a:p>
          <a:endParaRPr lang="en-US" sz="1100" b="1">
            <a:solidFill>
              <a:schemeClr val="dk1"/>
            </a:solidFill>
            <a:latin typeface="+mn-lt"/>
            <a:ea typeface="+mn-ea"/>
            <a:cs typeface="+mn-cs"/>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chfa.com/home-ownership-partners/community-partners/community-programs/self-help-loan-pool/forms-and-resourc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FF"/>
    <pageSetUpPr fitToPage="1"/>
  </sheetPr>
  <dimension ref="A1:D22"/>
  <sheetViews>
    <sheetView showGridLines="0" showRowColHeaders="0" tabSelected="1" zoomScale="130" zoomScaleNormal="130" workbookViewId="0">
      <pane ySplit="1" topLeftCell="A5" activePane="bottomLeft" state="frozen"/>
      <selection pane="bottomLeft" activeCell="R7" sqref="R7"/>
    </sheetView>
  </sheetViews>
  <sheetFormatPr defaultColWidth="2.21875" defaultRowHeight="13.8" x14ac:dyDescent="0.3"/>
  <cols>
    <col min="1" max="4" width="27.77734375" style="141" customWidth="1"/>
    <col min="5" max="16384" width="2.21875" style="51"/>
  </cols>
  <sheetData>
    <row r="1" spans="1:4" ht="21" x14ac:dyDescent="0.4">
      <c r="A1" s="206" t="s">
        <v>264</v>
      </c>
      <c r="B1" s="206"/>
      <c r="C1" s="206"/>
      <c r="D1" s="206"/>
    </row>
    <row r="2" spans="1:4" ht="11.55" customHeight="1" x14ac:dyDescent="0.4">
      <c r="A2" s="140"/>
      <c r="B2" s="140"/>
      <c r="C2" s="140"/>
      <c r="D2" s="140"/>
    </row>
    <row r="3" spans="1:4" ht="21" x14ac:dyDescent="0.3">
      <c r="A3" s="207" t="s">
        <v>258</v>
      </c>
      <c r="B3" s="207"/>
      <c r="C3" s="207"/>
      <c r="D3" s="207"/>
    </row>
    <row r="4" spans="1:4" ht="30" customHeight="1" x14ac:dyDescent="0.3">
      <c r="A4" s="211" t="s">
        <v>280</v>
      </c>
      <c r="B4" s="212"/>
      <c r="C4" s="212"/>
      <c r="D4" s="212"/>
    </row>
    <row r="5" spans="1:4" ht="19.95" customHeight="1" x14ac:dyDescent="0.3">
      <c r="A5" s="208" t="s">
        <v>279</v>
      </c>
      <c r="B5" s="209"/>
      <c r="C5" s="209"/>
      <c r="D5" s="210"/>
    </row>
    <row r="6" spans="1:4" ht="10.050000000000001" customHeight="1" x14ac:dyDescent="0.3">
      <c r="A6" s="162"/>
      <c r="B6" s="162"/>
      <c r="C6" s="162"/>
      <c r="D6" s="162"/>
    </row>
    <row r="7" spans="1:4" ht="30" customHeight="1" x14ac:dyDescent="0.3">
      <c r="A7" s="207" t="s">
        <v>263</v>
      </c>
      <c r="B7" s="207"/>
      <c r="C7" s="207"/>
      <c r="D7" s="207"/>
    </row>
    <row r="8" spans="1:4" ht="14.4" x14ac:dyDescent="0.3">
      <c r="A8" s="204" t="s">
        <v>262</v>
      </c>
      <c r="B8" s="204"/>
      <c r="C8" s="204"/>
      <c r="D8" s="204"/>
    </row>
    <row r="9" spans="1:4" ht="120" customHeight="1" x14ac:dyDescent="0.3">
      <c r="A9" s="200" t="s">
        <v>316</v>
      </c>
      <c r="B9" s="200"/>
      <c r="C9" s="200"/>
      <c r="D9" s="200"/>
    </row>
    <row r="10" spans="1:4" ht="14.55" customHeight="1" x14ac:dyDescent="0.3">
      <c r="A10" s="199" t="s">
        <v>278</v>
      </c>
      <c r="B10" s="199"/>
      <c r="C10" s="199"/>
      <c r="D10" s="199"/>
    </row>
    <row r="11" spans="1:4" ht="12" customHeight="1" x14ac:dyDescent="0.3">
      <c r="A11" s="148"/>
      <c r="B11" s="144"/>
      <c r="C11" s="144"/>
      <c r="D11" s="144"/>
    </row>
    <row r="12" spans="1:4" ht="20.55" customHeight="1" x14ac:dyDescent="0.3">
      <c r="A12" s="204" t="s">
        <v>251</v>
      </c>
      <c r="B12" s="204"/>
      <c r="C12" s="204"/>
      <c r="D12" s="204"/>
    </row>
    <row r="13" spans="1:4" ht="75" customHeight="1" x14ac:dyDescent="0.3">
      <c r="A13" s="200" t="s">
        <v>296</v>
      </c>
      <c r="B13" s="200"/>
      <c r="C13" s="200"/>
      <c r="D13" s="200"/>
    </row>
    <row r="14" spans="1:4" ht="14.55" customHeight="1" x14ac:dyDescent="0.3">
      <c r="A14" s="155"/>
      <c r="B14" s="155"/>
      <c r="C14" s="155"/>
      <c r="D14" s="155"/>
    </row>
    <row r="15" spans="1:4" ht="14.4" x14ac:dyDescent="0.3">
      <c r="A15" s="204" t="s">
        <v>252</v>
      </c>
      <c r="B15" s="204"/>
      <c r="C15" s="204"/>
      <c r="D15" s="204"/>
    </row>
    <row r="16" spans="1:4" ht="85.05" customHeight="1" x14ac:dyDescent="0.3">
      <c r="A16" s="205" t="s">
        <v>317</v>
      </c>
      <c r="B16" s="205"/>
      <c r="C16" s="205"/>
      <c r="D16" s="205"/>
    </row>
    <row r="17" spans="1:4" ht="70.05" customHeight="1" x14ac:dyDescent="0.3">
      <c r="A17" s="205" t="s">
        <v>277</v>
      </c>
      <c r="B17" s="205"/>
      <c r="C17" s="205"/>
      <c r="D17" s="205"/>
    </row>
    <row r="18" spans="1:4" ht="14.4" x14ac:dyDescent="0.3">
      <c r="A18" s="142" t="s">
        <v>253</v>
      </c>
      <c r="B18" s="143"/>
      <c r="C18" s="143"/>
      <c r="D18" s="143"/>
    </row>
    <row r="19" spans="1:4" ht="87" customHeight="1" x14ac:dyDescent="0.3">
      <c r="A19" s="205" t="s">
        <v>297</v>
      </c>
      <c r="B19" s="205"/>
      <c r="C19" s="205"/>
      <c r="D19" s="205"/>
    </row>
    <row r="20" spans="1:4" ht="35.549999999999997" customHeight="1" x14ac:dyDescent="0.3">
      <c r="A20" s="200" t="s">
        <v>315</v>
      </c>
      <c r="B20" s="200"/>
      <c r="C20" s="200"/>
      <c r="D20" s="200"/>
    </row>
    <row r="21" spans="1:4" ht="25.05" customHeight="1" x14ac:dyDescent="0.3">
      <c r="A21" s="201" t="s">
        <v>340</v>
      </c>
      <c r="B21" s="202"/>
      <c r="C21" s="202"/>
      <c r="D21" s="203"/>
    </row>
    <row r="22" spans="1:4" x14ac:dyDescent="0.3">
      <c r="D22" s="182" t="s">
        <v>341</v>
      </c>
    </row>
  </sheetData>
  <sheetProtection algorithmName="SHA-512" hashValue="2JUkmlKgmOqHl3btQi9JwTvY9ahv9Jkz5a8uJuy4OWLINSvYBLsrdLghVb7TWfx8vooVbzoF5PJsH7bcOd/V+g==" saltValue="KFqtsEsmB/uibe7hZ+lQ+g==" spinCount="100000" sheet="1" selectLockedCells="1" selectUnlockedCells="1"/>
  <mergeCells count="16">
    <mergeCell ref="A1:D1"/>
    <mergeCell ref="A3:D3"/>
    <mergeCell ref="A5:D5"/>
    <mergeCell ref="A7:D7"/>
    <mergeCell ref="A9:D9"/>
    <mergeCell ref="A4:D4"/>
    <mergeCell ref="A8:D8"/>
    <mergeCell ref="A10:D10"/>
    <mergeCell ref="A20:D20"/>
    <mergeCell ref="A21:D21"/>
    <mergeCell ref="A12:D12"/>
    <mergeCell ref="A15:D15"/>
    <mergeCell ref="A16:D16"/>
    <mergeCell ref="A13:D13"/>
    <mergeCell ref="A17:D17"/>
    <mergeCell ref="A19:D19"/>
  </mergeCells>
  <phoneticPr fontId="2" type="noConversion"/>
  <hyperlinks>
    <hyperlink ref="A5" r:id="rId1" xr:uid="{FEBD3457-282D-44C5-9784-D3C9CEC4C865}"/>
  </hyperlinks>
  <pageMargins left="0.25" right="0.25" top="0.25" bottom="0.25" header="0.5" footer="0.5"/>
  <pageSetup scale="9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0"/>
    <pageSetUpPr fitToPage="1"/>
  </sheetPr>
  <dimension ref="A1:AJ362"/>
  <sheetViews>
    <sheetView showGridLines="0" showRowColHeaders="0" defaultGridColor="0" topLeftCell="A19" colorId="8" zoomScaleNormal="100" workbookViewId="0">
      <selection activeCell="C2" sqref="C2:H2"/>
    </sheetView>
  </sheetViews>
  <sheetFormatPr defaultColWidth="8.77734375" defaultRowHeight="13.8" x14ac:dyDescent="0.25"/>
  <cols>
    <col min="1" max="1" width="3" style="13" customWidth="1"/>
    <col min="2" max="2" width="3.21875" style="13" customWidth="1"/>
    <col min="3" max="8" width="26.77734375" style="13" customWidth="1"/>
    <col min="9" max="27" width="3" style="13" customWidth="1"/>
    <col min="28" max="28" width="2.77734375" style="13" customWidth="1"/>
    <col min="29" max="33" width="3" style="13" customWidth="1"/>
    <col min="34" max="60" width="2.77734375" style="13" customWidth="1"/>
    <col min="61" max="16384" width="8.77734375" style="13"/>
  </cols>
  <sheetData>
    <row r="1" spans="1:33" x14ac:dyDescent="0.25">
      <c r="B1" s="14"/>
      <c r="C1" s="15"/>
      <c r="D1" s="15"/>
      <c r="E1" s="15"/>
      <c r="F1" s="15"/>
      <c r="G1" s="15"/>
      <c r="H1" s="15"/>
      <c r="I1" s="16"/>
    </row>
    <row r="2" spans="1:33" ht="29.25" customHeight="1" x14ac:dyDescent="0.25">
      <c r="B2" s="17"/>
      <c r="C2" s="231" t="s">
        <v>336</v>
      </c>
      <c r="D2" s="231"/>
      <c r="E2" s="231"/>
      <c r="F2" s="231"/>
      <c r="G2" s="231"/>
      <c r="H2" s="231"/>
      <c r="I2" s="9"/>
      <c r="J2" s="18"/>
      <c r="K2" s="18"/>
      <c r="L2" s="18"/>
      <c r="M2" s="18"/>
      <c r="N2" s="18"/>
      <c r="O2" s="18"/>
      <c r="P2" s="18"/>
      <c r="Q2" s="18"/>
      <c r="R2" s="18"/>
      <c r="S2" s="18"/>
      <c r="T2" s="18"/>
      <c r="U2" s="18"/>
      <c r="V2" s="18"/>
      <c r="W2" s="18"/>
      <c r="X2" s="18"/>
      <c r="Y2" s="18"/>
      <c r="Z2" s="18"/>
      <c r="AA2" s="18"/>
      <c r="AB2" s="18"/>
      <c r="AC2" s="18"/>
      <c r="AD2" s="18"/>
      <c r="AE2" s="18"/>
      <c r="AF2" s="18"/>
      <c r="AG2" s="18"/>
    </row>
    <row r="3" spans="1:33" ht="15" customHeight="1" x14ac:dyDescent="0.25">
      <c r="B3" s="17"/>
      <c r="C3" s="21"/>
      <c r="D3" s="21"/>
      <c r="E3" s="21"/>
      <c r="F3" s="21"/>
      <c r="G3" s="21"/>
      <c r="H3" s="21"/>
      <c r="I3" s="9"/>
      <c r="J3" s="18"/>
      <c r="K3" s="18"/>
      <c r="L3" s="18"/>
      <c r="M3" s="18"/>
      <c r="N3" s="18"/>
      <c r="O3" s="18"/>
      <c r="P3" s="18"/>
      <c r="Q3" s="18"/>
      <c r="R3" s="18"/>
      <c r="S3" s="18"/>
      <c r="T3" s="18"/>
      <c r="U3" s="18"/>
      <c r="V3" s="18"/>
      <c r="W3" s="18"/>
      <c r="X3" s="18"/>
      <c r="Y3" s="18"/>
      <c r="Z3" s="18"/>
      <c r="AA3" s="18"/>
      <c r="AB3" s="18"/>
      <c r="AC3" s="18"/>
      <c r="AD3" s="18"/>
      <c r="AE3" s="18"/>
      <c r="AF3" s="18"/>
      <c r="AG3" s="18"/>
    </row>
    <row r="4" spans="1:33" ht="18.75" customHeight="1" x14ac:dyDescent="0.25">
      <c r="A4" s="22"/>
      <c r="B4" s="23"/>
      <c r="C4" s="230" t="s">
        <v>230</v>
      </c>
      <c r="D4" s="230"/>
      <c r="E4" s="230"/>
      <c r="F4" s="230"/>
      <c r="G4" s="230"/>
      <c r="H4" s="230"/>
      <c r="I4" s="129"/>
      <c r="K4" s="38" t="s">
        <v>149</v>
      </c>
      <c r="L4" s="38"/>
      <c r="M4" s="39"/>
      <c r="N4" s="39"/>
      <c r="O4" s="39"/>
    </row>
    <row r="5" spans="1:33" ht="15" customHeight="1" x14ac:dyDescent="0.25">
      <c r="A5" s="19"/>
      <c r="B5" s="20"/>
      <c r="C5" s="233" t="s">
        <v>265</v>
      </c>
      <c r="D5" s="233"/>
      <c r="E5" s="42" t="s">
        <v>236</v>
      </c>
      <c r="F5" s="42" t="s">
        <v>142</v>
      </c>
      <c r="G5" s="42" t="s">
        <v>140</v>
      </c>
      <c r="H5" s="42" t="s">
        <v>144</v>
      </c>
      <c r="I5" s="129"/>
      <c r="K5" s="38" t="s">
        <v>150</v>
      </c>
      <c r="L5" s="38"/>
      <c r="M5" s="39"/>
      <c r="N5" s="39"/>
      <c r="O5" s="39"/>
    </row>
    <row r="6" spans="1:33" ht="15" customHeight="1" x14ac:dyDescent="0.25">
      <c r="A6" s="19"/>
      <c r="B6" s="20"/>
      <c r="C6" s="234"/>
      <c r="D6" s="234"/>
      <c r="E6" s="125"/>
      <c r="F6" s="43"/>
      <c r="G6" s="43"/>
      <c r="H6" s="125"/>
      <c r="I6" s="129"/>
      <c r="K6" s="38" t="s">
        <v>151</v>
      </c>
      <c r="L6" s="38"/>
      <c r="M6" s="39"/>
      <c r="N6" s="39"/>
      <c r="O6" s="39"/>
    </row>
    <row r="7" spans="1:33" ht="6.75" customHeight="1" x14ac:dyDescent="0.25">
      <c r="A7" s="19"/>
      <c r="B7" s="20"/>
      <c r="C7" s="19"/>
      <c r="D7" s="19"/>
      <c r="I7" s="129"/>
      <c r="K7" s="38" t="s">
        <v>152</v>
      </c>
      <c r="L7" s="38"/>
      <c r="M7" s="39"/>
      <c r="N7" s="39"/>
      <c r="O7" s="39"/>
    </row>
    <row r="8" spans="1:33" ht="15" customHeight="1" x14ac:dyDescent="0.25">
      <c r="A8" s="19"/>
      <c r="B8" s="20"/>
      <c r="D8" s="233" t="s">
        <v>132</v>
      </c>
      <c r="E8" s="233"/>
      <c r="F8" s="42" t="s">
        <v>20</v>
      </c>
      <c r="G8" s="42" t="s">
        <v>146</v>
      </c>
      <c r="H8" s="42" t="s">
        <v>21</v>
      </c>
      <c r="I8" s="129"/>
      <c r="K8" s="38" t="s">
        <v>139</v>
      </c>
      <c r="L8" s="38"/>
      <c r="M8" s="39"/>
      <c r="N8" s="39"/>
      <c r="O8" s="39"/>
    </row>
    <row r="9" spans="1:33" ht="15" customHeight="1" x14ac:dyDescent="0.25">
      <c r="A9" s="19"/>
      <c r="B9" s="20"/>
      <c r="C9" s="41" t="s">
        <v>136</v>
      </c>
      <c r="D9" s="235"/>
      <c r="E9" s="236"/>
      <c r="F9" s="125"/>
      <c r="G9" s="125"/>
      <c r="H9" s="125"/>
      <c r="I9" s="129"/>
      <c r="K9" s="38" t="s">
        <v>137</v>
      </c>
      <c r="L9" s="38"/>
      <c r="M9" s="39"/>
      <c r="N9" s="39"/>
      <c r="O9" s="39"/>
    </row>
    <row r="10" spans="1:33" ht="15.6" customHeight="1" x14ac:dyDescent="0.25">
      <c r="A10" s="19"/>
      <c r="B10" s="20"/>
      <c r="C10" s="41" t="s">
        <v>135</v>
      </c>
      <c r="D10" s="235"/>
      <c r="E10" s="236"/>
      <c r="F10" s="125"/>
      <c r="G10" s="125"/>
      <c r="H10" s="125"/>
      <c r="I10" s="129"/>
      <c r="K10" s="38" t="s">
        <v>159</v>
      </c>
      <c r="L10" s="38"/>
      <c r="M10" s="39"/>
      <c r="N10" s="39"/>
      <c r="O10" s="39"/>
    </row>
    <row r="11" spans="1:33" ht="15.6" customHeight="1" x14ac:dyDescent="0.25">
      <c r="A11" s="19"/>
      <c r="B11" s="20"/>
      <c r="C11" s="41" t="s">
        <v>257</v>
      </c>
      <c r="D11" s="235"/>
      <c r="E11" s="237"/>
      <c r="F11" s="237"/>
      <c r="G11" s="237"/>
      <c r="H11" s="236"/>
      <c r="I11" s="129"/>
      <c r="K11" s="38" t="s">
        <v>138</v>
      </c>
      <c r="L11" s="38"/>
      <c r="M11" s="39"/>
      <c r="N11" s="39"/>
      <c r="O11" s="39"/>
    </row>
    <row r="12" spans="1:33" ht="8.25" customHeight="1" x14ac:dyDescent="0.25">
      <c r="A12" s="19"/>
      <c r="B12" s="20"/>
      <c r="I12" s="129"/>
      <c r="K12" s="39"/>
      <c r="L12" s="39"/>
      <c r="M12" s="39"/>
      <c r="N12" s="39"/>
      <c r="O12" s="39"/>
    </row>
    <row r="13" spans="1:33" ht="15.6" customHeight="1" x14ac:dyDescent="0.25">
      <c r="A13" s="19"/>
      <c r="B13" s="20"/>
      <c r="D13" s="42" t="s">
        <v>145</v>
      </c>
      <c r="E13" s="42" t="s">
        <v>10</v>
      </c>
      <c r="F13" s="42" t="s">
        <v>11</v>
      </c>
      <c r="G13" s="42" t="s">
        <v>229</v>
      </c>
      <c r="H13" s="42" t="s">
        <v>133</v>
      </c>
      <c r="I13" s="129"/>
      <c r="J13" s="21"/>
      <c r="K13" s="38"/>
      <c r="L13" s="38"/>
      <c r="M13" s="39"/>
      <c r="N13" s="39"/>
      <c r="O13" s="39"/>
    </row>
    <row r="14" spans="1:33" ht="15.6" customHeight="1" x14ac:dyDescent="0.25">
      <c r="A14" s="19"/>
      <c r="B14" s="20"/>
      <c r="C14" s="41" t="s">
        <v>143</v>
      </c>
      <c r="D14" s="125"/>
      <c r="E14" s="125"/>
      <c r="F14" s="125"/>
      <c r="G14" s="125"/>
      <c r="H14" s="125"/>
      <c r="I14" s="129"/>
      <c r="J14" s="21"/>
      <c r="K14" s="38" t="str">
        <f>CONCATENATE(F9,", ","NC",G9)</f>
        <v>, NC</v>
      </c>
      <c r="L14" s="38"/>
      <c r="M14" s="39"/>
      <c r="N14" s="39"/>
      <c r="O14" s="39"/>
    </row>
    <row r="15" spans="1:33" ht="15.6" customHeight="1" x14ac:dyDescent="0.25">
      <c r="A15" s="19"/>
      <c r="B15" s="20"/>
      <c r="C15" s="41" t="s">
        <v>12</v>
      </c>
      <c r="D15" s="125"/>
      <c r="E15" s="125"/>
      <c r="F15" s="125"/>
      <c r="G15" s="125"/>
      <c r="H15" s="125"/>
      <c r="I15" s="129"/>
      <c r="J15" s="21"/>
      <c r="K15" s="38" t="str">
        <f>CONCATENATE(F10,", ","NC",G10)</f>
        <v>, NC</v>
      </c>
      <c r="L15" s="38"/>
      <c r="M15" s="39"/>
      <c r="N15" s="39"/>
      <c r="O15" s="39"/>
    </row>
    <row r="16" spans="1:33" ht="15.6" customHeight="1" x14ac:dyDescent="0.25">
      <c r="A16" s="19"/>
      <c r="B16" s="20"/>
      <c r="C16" s="41" t="s">
        <v>148</v>
      </c>
      <c r="D16" s="125"/>
      <c r="E16" s="125"/>
      <c r="F16" s="125"/>
      <c r="G16" s="125"/>
      <c r="H16" s="125"/>
      <c r="I16" s="129"/>
      <c r="K16" s="39"/>
      <c r="L16" s="39"/>
      <c r="M16" s="39"/>
      <c r="N16" s="39"/>
      <c r="O16" s="39"/>
    </row>
    <row r="17" spans="1:36" ht="15.6" customHeight="1" x14ac:dyDescent="0.25">
      <c r="A17" s="19"/>
      <c r="B17" s="20"/>
      <c r="C17" s="152" t="s">
        <v>287</v>
      </c>
      <c r="D17" s="151"/>
      <c r="E17" s="151"/>
      <c r="F17" s="151"/>
      <c r="G17" s="151"/>
      <c r="H17" s="151"/>
      <c r="I17" s="150"/>
      <c r="K17" s="39"/>
      <c r="L17" s="39"/>
      <c r="M17" s="39"/>
      <c r="N17" s="39"/>
      <c r="O17" s="39"/>
    </row>
    <row r="18" spans="1:36" ht="15.6" customHeight="1" x14ac:dyDescent="0.25">
      <c r="A18" s="19"/>
      <c r="B18" s="20"/>
      <c r="C18" s="152" t="s">
        <v>261</v>
      </c>
      <c r="D18" s="151"/>
      <c r="E18" s="151"/>
      <c r="F18" s="151"/>
      <c r="G18" s="151"/>
      <c r="H18" s="151"/>
      <c r="I18" s="150"/>
      <c r="K18" s="39"/>
      <c r="L18" s="39"/>
      <c r="M18" s="39"/>
      <c r="N18" s="39"/>
      <c r="O18" s="39"/>
    </row>
    <row r="19" spans="1:36" ht="15.6" customHeight="1" x14ac:dyDescent="0.25">
      <c r="A19" s="19"/>
      <c r="B19" s="20"/>
      <c r="I19" s="129"/>
      <c r="K19" s="39"/>
      <c r="L19" s="39"/>
      <c r="M19" s="39"/>
      <c r="N19" s="39"/>
      <c r="O19" s="39"/>
    </row>
    <row r="20" spans="1:36" s="24" customFormat="1" ht="18.75" customHeight="1" x14ac:dyDescent="0.25">
      <c r="A20" s="22"/>
      <c r="B20" s="23"/>
      <c r="C20" s="230" t="s">
        <v>196</v>
      </c>
      <c r="D20" s="230"/>
      <c r="E20" s="230"/>
      <c r="F20" s="230"/>
      <c r="G20" s="230"/>
      <c r="H20" s="230"/>
      <c r="I20" s="129"/>
      <c r="J20" s="13"/>
      <c r="K20" s="39"/>
      <c r="L20" s="39"/>
      <c r="M20" s="39"/>
      <c r="N20" s="39"/>
      <c r="O20" s="39"/>
      <c r="P20" s="13"/>
      <c r="Q20" s="13"/>
      <c r="R20" s="13"/>
      <c r="S20" s="13"/>
      <c r="T20" s="13"/>
      <c r="U20" s="13"/>
      <c r="V20" s="13"/>
      <c r="W20" s="13"/>
      <c r="X20" s="13"/>
      <c r="Y20" s="13"/>
      <c r="Z20" s="13"/>
      <c r="AA20" s="13"/>
      <c r="AB20" s="13"/>
      <c r="AC20" s="13"/>
      <c r="AD20" s="13"/>
      <c r="AE20" s="13"/>
      <c r="AF20" s="13"/>
      <c r="AG20" s="13"/>
      <c r="AH20" s="13"/>
      <c r="AI20" s="13"/>
      <c r="AJ20" s="13"/>
    </row>
    <row r="21" spans="1:36" s="24" customFormat="1" ht="14.25" customHeight="1" x14ac:dyDescent="0.25">
      <c r="A21" s="22"/>
      <c r="B21" s="23"/>
      <c r="C21" s="232" t="s">
        <v>271</v>
      </c>
      <c r="D21" s="232"/>
      <c r="E21" s="232"/>
      <c r="F21" s="232"/>
      <c r="G21" s="232"/>
      <c r="H21" s="232"/>
      <c r="I21" s="129"/>
      <c r="J21" s="13"/>
      <c r="K21" s="39"/>
      <c r="L21" s="39"/>
      <c r="M21" s="39"/>
      <c r="N21" s="39"/>
      <c r="O21" s="39"/>
      <c r="P21" s="13"/>
      <c r="Q21" s="13"/>
      <c r="R21" s="13"/>
      <c r="S21" s="13"/>
      <c r="T21" s="13"/>
      <c r="U21" s="13"/>
      <c r="V21" s="13"/>
      <c r="W21" s="13"/>
      <c r="X21" s="13"/>
      <c r="Y21" s="13"/>
      <c r="Z21" s="13"/>
      <c r="AA21" s="13"/>
      <c r="AB21" s="13"/>
      <c r="AC21" s="13"/>
      <c r="AD21" s="13"/>
      <c r="AE21" s="13"/>
      <c r="AF21" s="13"/>
      <c r="AG21" s="13"/>
      <c r="AH21" s="13"/>
      <c r="AI21" s="13"/>
      <c r="AJ21" s="13"/>
    </row>
    <row r="22" spans="1:36" ht="30" customHeight="1" x14ac:dyDescent="0.25">
      <c r="A22" s="22"/>
      <c r="B22" s="25"/>
      <c r="C22" s="42" t="s">
        <v>141</v>
      </c>
      <c r="D22" s="42" t="s">
        <v>272</v>
      </c>
      <c r="E22" s="42" t="s">
        <v>210</v>
      </c>
      <c r="F22" s="42" t="s">
        <v>273</v>
      </c>
      <c r="G22" s="42" t="s">
        <v>209</v>
      </c>
      <c r="H22" s="42" t="s">
        <v>274</v>
      </c>
      <c r="I22" s="129"/>
      <c r="K22" s="39"/>
      <c r="L22" s="39"/>
      <c r="M22" s="39"/>
      <c r="N22" s="39"/>
      <c r="O22" s="39"/>
    </row>
    <row r="23" spans="1:36" ht="17.25" customHeight="1" x14ac:dyDescent="0.25">
      <c r="A23" s="22"/>
      <c r="B23" s="25"/>
      <c r="C23" s="160"/>
      <c r="D23" s="44"/>
      <c r="E23" s="157"/>
      <c r="F23" s="44"/>
      <c r="G23" s="158"/>
      <c r="H23" s="159">
        <f>SUM(D23+F23)</f>
        <v>0</v>
      </c>
      <c r="I23" s="129"/>
      <c r="K23" s="39"/>
      <c r="L23" s="39"/>
      <c r="M23" s="39"/>
      <c r="N23" s="39"/>
      <c r="O23" s="39"/>
    </row>
    <row r="24" spans="1:36" ht="17.25" customHeight="1" x14ac:dyDescent="0.25">
      <c r="A24" s="22"/>
      <c r="B24" s="25"/>
      <c r="C24" s="160"/>
      <c r="D24" s="44"/>
      <c r="E24" s="157"/>
      <c r="F24" s="44"/>
      <c r="G24" s="158"/>
      <c r="H24" s="159">
        <f t="shared" ref="H24:H27" si="0">SUM(D24+F24)</f>
        <v>0</v>
      </c>
      <c r="I24" s="129"/>
      <c r="K24" s="39"/>
      <c r="L24" s="39"/>
      <c r="M24" s="39"/>
      <c r="N24" s="39"/>
      <c r="O24" s="39"/>
    </row>
    <row r="25" spans="1:36" ht="17.25" customHeight="1" x14ac:dyDescent="0.25">
      <c r="A25" s="153"/>
      <c r="B25" s="25"/>
      <c r="C25" s="160"/>
      <c r="D25" s="44"/>
      <c r="E25" s="157"/>
      <c r="F25" s="44"/>
      <c r="G25" s="158"/>
      <c r="H25" s="159">
        <f t="shared" si="0"/>
        <v>0</v>
      </c>
      <c r="I25" s="154"/>
      <c r="K25" s="39"/>
      <c r="L25" s="39"/>
      <c r="M25" s="39"/>
      <c r="N25" s="39"/>
      <c r="O25" s="39"/>
    </row>
    <row r="26" spans="1:36" ht="17.25" customHeight="1" x14ac:dyDescent="0.25">
      <c r="A26" s="22"/>
      <c r="B26" s="25"/>
      <c r="C26" s="160"/>
      <c r="D26" s="44"/>
      <c r="E26" s="157"/>
      <c r="F26" s="44"/>
      <c r="G26" s="158"/>
      <c r="H26" s="159">
        <f t="shared" si="0"/>
        <v>0</v>
      </c>
      <c r="I26" s="129"/>
      <c r="K26" s="39"/>
      <c r="L26" s="39"/>
      <c r="M26" s="39"/>
      <c r="N26" s="39"/>
      <c r="O26" s="39"/>
    </row>
    <row r="27" spans="1:36" ht="17.25" customHeight="1" x14ac:dyDescent="0.25">
      <c r="A27" s="22"/>
      <c r="B27" s="25"/>
      <c r="C27" s="160"/>
      <c r="D27" s="44"/>
      <c r="E27" s="157"/>
      <c r="F27" s="44"/>
      <c r="G27" s="158"/>
      <c r="H27" s="159">
        <f t="shared" si="0"/>
        <v>0</v>
      </c>
      <c r="I27" s="129"/>
      <c r="K27" s="39"/>
      <c r="L27" s="39"/>
      <c r="M27" s="39"/>
      <c r="N27" s="39"/>
      <c r="O27" s="39"/>
    </row>
    <row r="28" spans="1:36" ht="18.75" customHeight="1" x14ac:dyDescent="0.25">
      <c r="A28" s="22"/>
      <c r="B28" s="23"/>
      <c r="C28" s="238" t="s">
        <v>275</v>
      </c>
      <c r="D28" s="239"/>
      <c r="E28" s="239"/>
      <c r="F28" s="239"/>
      <c r="G28" s="240"/>
      <c r="I28" s="129"/>
      <c r="K28" s="39"/>
      <c r="L28" s="39"/>
      <c r="M28" s="39"/>
      <c r="N28" s="39"/>
      <c r="O28" s="39"/>
    </row>
    <row r="29" spans="1:36" ht="30.75" customHeight="1" x14ac:dyDescent="0.25">
      <c r="A29" s="22"/>
      <c r="B29" s="23"/>
      <c r="C29" s="42" t="s">
        <v>276</v>
      </c>
      <c r="D29" s="42" t="s">
        <v>132</v>
      </c>
      <c r="E29" s="42" t="s">
        <v>147</v>
      </c>
      <c r="F29" s="42" t="s">
        <v>237</v>
      </c>
      <c r="G29" s="42" t="s">
        <v>0</v>
      </c>
      <c r="H29" s="214"/>
      <c r="I29" s="215"/>
      <c r="J29" s="36" t="s">
        <v>161</v>
      </c>
      <c r="K29" s="40"/>
      <c r="L29" s="40"/>
      <c r="M29" s="39"/>
      <c r="N29" s="39"/>
      <c r="O29" s="39"/>
    </row>
    <row r="30" spans="1:36" ht="18" customHeight="1" x14ac:dyDescent="0.25">
      <c r="A30" s="22"/>
      <c r="B30" s="23"/>
      <c r="C30" s="126"/>
      <c r="D30" s="126"/>
      <c r="E30" s="126"/>
      <c r="F30" s="126"/>
      <c r="G30" s="45"/>
      <c r="H30" s="214"/>
      <c r="I30" s="215"/>
      <c r="J30" s="36" t="s">
        <v>162</v>
      </c>
      <c r="K30" s="40"/>
      <c r="L30" s="40"/>
      <c r="M30" s="39"/>
      <c r="N30" s="39"/>
      <c r="O30" s="39"/>
    </row>
    <row r="31" spans="1:36" ht="18" customHeight="1" x14ac:dyDescent="0.25">
      <c r="A31" s="22"/>
      <c r="B31" s="23"/>
      <c r="C31" s="126"/>
      <c r="D31" s="126"/>
      <c r="E31" s="126"/>
      <c r="F31" s="126"/>
      <c r="G31" s="45"/>
      <c r="H31" s="214"/>
      <c r="I31" s="215"/>
      <c r="J31" s="36" t="s">
        <v>201</v>
      </c>
      <c r="K31" s="40"/>
      <c r="L31" s="40"/>
      <c r="M31" s="39"/>
      <c r="N31" s="39"/>
      <c r="O31" s="39"/>
    </row>
    <row r="32" spans="1:36" ht="18" customHeight="1" x14ac:dyDescent="0.25">
      <c r="A32" s="22"/>
      <c r="B32" s="23"/>
      <c r="C32" s="126"/>
      <c r="D32" s="126"/>
      <c r="E32" s="126"/>
      <c r="F32" s="126"/>
      <c r="G32" s="45"/>
      <c r="H32" s="214"/>
      <c r="I32" s="215"/>
      <c r="J32" s="36" t="s">
        <v>163</v>
      </c>
      <c r="K32" s="40"/>
      <c r="L32" s="40"/>
      <c r="M32" s="39"/>
      <c r="N32" s="39"/>
      <c r="O32" s="39"/>
    </row>
    <row r="33" spans="1:15" ht="18" customHeight="1" x14ac:dyDescent="0.25">
      <c r="A33" s="22"/>
      <c r="B33" s="23"/>
      <c r="C33" s="126"/>
      <c r="D33" s="126"/>
      <c r="E33" s="126"/>
      <c r="F33" s="126"/>
      <c r="G33" s="45"/>
      <c r="H33" s="214"/>
      <c r="I33" s="215"/>
      <c r="J33" s="21" t="s">
        <v>164</v>
      </c>
      <c r="K33" s="40"/>
      <c r="L33" s="40"/>
      <c r="M33" s="39"/>
      <c r="N33" s="39"/>
      <c r="O33" s="39"/>
    </row>
    <row r="34" spans="1:15" ht="18" customHeight="1" x14ac:dyDescent="0.25">
      <c r="A34" s="22"/>
      <c r="B34" s="23"/>
      <c r="C34" s="126"/>
      <c r="D34" s="126"/>
      <c r="E34" s="126"/>
      <c r="F34" s="126"/>
      <c r="G34" s="45"/>
      <c r="H34" s="214"/>
      <c r="I34" s="215"/>
      <c r="J34" s="21" t="s">
        <v>165</v>
      </c>
      <c r="K34" s="40"/>
      <c r="L34" s="40"/>
      <c r="M34" s="39"/>
      <c r="N34" s="39"/>
      <c r="O34" s="39"/>
    </row>
    <row r="35" spans="1:15" ht="15" customHeight="1" thickBot="1" x14ac:dyDescent="0.3">
      <c r="A35" s="22"/>
      <c r="B35" s="128"/>
      <c r="C35" s="241"/>
      <c r="D35" s="241"/>
      <c r="E35" s="241"/>
      <c r="F35" s="241"/>
      <c r="G35" s="241"/>
      <c r="H35" s="241"/>
      <c r="I35" s="31"/>
      <c r="K35" s="39"/>
      <c r="L35" s="39"/>
      <c r="M35" s="39"/>
      <c r="N35" s="39"/>
      <c r="O35" s="39"/>
    </row>
    <row r="36" spans="1:15" ht="15" customHeight="1" thickBot="1" x14ac:dyDescent="0.3">
      <c r="A36" s="22"/>
      <c r="B36" s="254"/>
      <c r="C36" s="254"/>
      <c r="D36" s="254"/>
      <c r="E36" s="254"/>
      <c r="F36" s="254"/>
      <c r="G36" s="254"/>
      <c r="H36" s="254"/>
      <c r="I36" s="254"/>
      <c r="K36" s="39"/>
      <c r="L36" s="39"/>
      <c r="M36" s="39"/>
      <c r="N36" s="39"/>
      <c r="O36" s="39"/>
    </row>
    <row r="37" spans="1:15" ht="15" customHeight="1" x14ac:dyDescent="0.25">
      <c r="A37" s="22"/>
      <c r="B37" s="216"/>
      <c r="C37" s="217"/>
      <c r="D37" s="217"/>
      <c r="E37" s="217"/>
      <c r="F37" s="217"/>
      <c r="G37" s="217"/>
      <c r="H37" s="217"/>
      <c r="I37" s="218"/>
      <c r="K37" s="39"/>
      <c r="L37" s="39"/>
      <c r="M37" s="39"/>
      <c r="N37" s="39"/>
      <c r="O37" s="39"/>
    </row>
    <row r="38" spans="1:15" ht="41.25" customHeight="1" x14ac:dyDescent="0.25">
      <c r="A38" s="22"/>
      <c r="B38" s="23"/>
      <c r="C38" s="230" t="s">
        <v>247</v>
      </c>
      <c r="D38" s="230"/>
      <c r="E38" s="230"/>
      <c r="F38" s="230"/>
      <c r="G38" s="230"/>
      <c r="H38" s="230"/>
      <c r="I38" s="129"/>
      <c r="K38" s="39"/>
      <c r="L38" s="39"/>
      <c r="M38" s="39"/>
      <c r="N38" s="39"/>
      <c r="O38" s="39"/>
    </row>
    <row r="39" spans="1:15" ht="41.25" customHeight="1" x14ac:dyDescent="0.25">
      <c r="A39" s="146"/>
      <c r="B39" s="23"/>
      <c r="C39" s="258" t="s">
        <v>266</v>
      </c>
      <c r="D39" s="258"/>
      <c r="E39" s="258"/>
      <c r="F39" s="258"/>
      <c r="G39" s="258"/>
      <c r="H39" s="258"/>
      <c r="I39" s="147"/>
      <c r="K39" s="39"/>
      <c r="L39" s="39"/>
      <c r="M39" s="39"/>
      <c r="N39" s="39"/>
      <c r="O39" s="39"/>
    </row>
    <row r="40" spans="1:15" ht="27.75" customHeight="1" x14ac:dyDescent="0.25">
      <c r="A40" s="22"/>
      <c r="B40" s="23"/>
      <c r="C40" s="133"/>
      <c r="D40" s="42" t="s">
        <v>145</v>
      </c>
      <c r="E40" s="42" t="s">
        <v>10</v>
      </c>
      <c r="F40" s="42" t="s">
        <v>11</v>
      </c>
      <c r="G40" s="42" t="s">
        <v>229</v>
      </c>
      <c r="H40" s="42" t="s">
        <v>133</v>
      </c>
      <c r="I40" s="129"/>
      <c r="K40" s="39"/>
      <c r="L40" s="39"/>
      <c r="M40" s="39"/>
      <c r="N40" s="39"/>
      <c r="O40" s="39"/>
    </row>
    <row r="41" spans="1:15" ht="19.95" customHeight="1" x14ac:dyDescent="0.25">
      <c r="A41" s="22"/>
      <c r="B41" s="23"/>
      <c r="C41" s="132" t="s">
        <v>228</v>
      </c>
      <c r="D41" s="126"/>
      <c r="E41" s="126"/>
      <c r="F41" s="126"/>
      <c r="G41" s="126"/>
      <c r="H41" s="126"/>
      <c r="I41" s="129"/>
      <c r="K41" s="39"/>
      <c r="L41" s="39"/>
      <c r="M41" s="39"/>
      <c r="N41" s="39"/>
      <c r="O41" s="39"/>
    </row>
    <row r="42" spans="1:15" ht="19.95" customHeight="1" x14ac:dyDescent="0.25">
      <c r="A42" s="22"/>
      <c r="B42" s="23"/>
      <c r="C42" s="135" t="s">
        <v>298</v>
      </c>
      <c r="D42" s="126"/>
      <c r="E42" s="126"/>
      <c r="F42" s="126"/>
      <c r="G42" s="126"/>
      <c r="H42" s="126"/>
      <c r="I42" s="129"/>
      <c r="K42" s="39"/>
      <c r="L42" s="39"/>
      <c r="M42" s="39"/>
      <c r="N42" s="39"/>
      <c r="O42" s="39"/>
    </row>
    <row r="43" spans="1:15" ht="19.95" customHeight="1" x14ac:dyDescent="0.25">
      <c r="A43" s="22"/>
      <c r="B43" s="23"/>
      <c r="C43" s="134" t="s">
        <v>245</v>
      </c>
      <c r="D43" s="126"/>
      <c r="E43" s="126"/>
      <c r="F43" s="126"/>
      <c r="G43" s="126"/>
      <c r="H43" s="126"/>
      <c r="I43" s="129"/>
      <c r="K43" s="39"/>
      <c r="L43" s="39"/>
      <c r="M43" s="39"/>
      <c r="N43" s="39"/>
      <c r="O43" s="39"/>
    </row>
    <row r="44" spans="1:15" ht="19.95" customHeight="1" x14ac:dyDescent="0.25">
      <c r="A44" s="19"/>
      <c r="B44" s="20"/>
      <c r="C44" s="136" t="s">
        <v>259</v>
      </c>
      <c r="D44" s="126"/>
      <c r="E44" s="126"/>
      <c r="F44" s="126"/>
      <c r="G44" s="126"/>
      <c r="H44" s="126"/>
      <c r="I44" s="129"/>
      <c r="K44" s="39"/>
      <c r="L44" s="39"/>
      <c r="M44" s="39"/>
      <c r="N44" s="39"/>
      <c r="O44" s="39"/>
    </row>
    <row r="45" spans="1:15" ht="19.95" customHeight="1" x14ac:dyDescent="0.25">
      <c r="A45" s="19"/>
      <c r="B45" s="20"/>
      <c r="C45" s="137" t="s">
        <v>288</v>
      </c>
      <c r="D45" s="126"/>
      <c r="E45" s="126"/>
      <c r="F45" s="126"/>
      <c r="G45" s="126"/>
      <c r="H45" s="126"/>
      <c r="I45" s="129"/>
      <c r="K45" s="39"/>
      <c r="L45" s="39"/>
      <c r="M45" s="39"/>
      <c r="N45" s="39"/>
      <c r="O45" s="39"/>
    </row>
    <row r="46" spans="1:15" ht="19.95" customHeight="1" x14ac:dyDescent="0.25">
      <c r="A46" s="19"/>
      <c r="B46" s="20"/>
      <c r="C46" s="135" t="s">
        <v>289</v>
      </c>
      <c r="D46" s="126"/>
      <c r="E46" s="126"/>
      <c r="F46" s="126"/>
      <c r="G46" s="126"/>
      <c r="H46" s="126"/>
      <c r="I46" s="129"/>
      <c r="K46" s="39"/>
      <c r="L46" s="39"/>
      <c r="M46" s="39"/>
      <c r="N46" s="39"/>
      <c r="O46" s="39"/>
    </row>
    <row r="47" spans="1:15" ht="19.95" customHeight="1" x14ac:dyDescent="0.25">
      <c r="A47" s="19"/>
      <c r="B47" s="20"/>
      <c r="C47" s="137" t="s">
        <v>238</v>
      </c>
      <c r="D47" s="126"/>
      <c r="E47" s="126"/>
      <c r="F47" s="126"/>
      <c r="G47" s="126"/>
      <c r="H47" s="126"/>
      <c r="I47" s="129"/>
      <c r="K47" s="39"/>
      <c r="L47" s="39"/>
      <c r="M47" s="39"/>
      <c r="N47" s="39"/>
      <c r="O47" s="39"/>
    </row>
    <row r="48" spans="1:15" ht="19.95" customHeight="1" x14ac:dyDescent="0.25">
      <c r="A48" s="19"/>
      <c r="B48" s="20"/>
      <c r="C48" s="136" t="s">
        <v>239</v>
      </c>
      <c r="D48" s="126"/>
      <c r="E48" s="126"/>
      <c r="F48" s="126"/>
      <c r="G48" s="126"/>
      <c r="H48" s="126"/>
      <c r="I48" s="129"/>
      <c r="K48" s="39"/>
      <c r="L48" s="39"/>
      <c r="M48" s="39"/>
      <c r="N48" s="39"/>
      <c r="O48" s="39"/>
    </row>
    <row r="49" spans="1:15" ht="19.95" customHeight="1" x14ac:dyDescent="0.25">
      <c r="A49" s="19"/>
      <c r="B49" s="20"/>
      <c r="C49" s="137" t="s">
        <v>134</v>
      </c>
      <c r="D49" s="126"/>
      <c r="E49" s="126"/>
      <c r="F49" s="126"/>
      <c r="G49" s="126"/>
      <c r="H49" s="126"/>
      <c r="I49" s="129"/>
      <c r="K49" s="39"/>
      <c r="L49" s="39"/>
      <c r="M49" s="39"/>
      <c r="N49" s="39"/>
      <c r="O49" s="39"/>
    </row>
    <row r="50" spans="1:15" ht="19.95" customHeight="1" x14ac:dyDescent="0.25">
      <c r="A50" s="19"/>
      <c r="B50" s="20"/>
      <c r="C50" s="134" t="s">
        <v>244</v>
      </c>
      <c r="D50" s="156"/>
      <c r="E50" s="126"/>
      <c r="F50" s="126"/>
      <c r="G50" s="126"/>
      <c r="H50" s="126"/>
      <c r="I50" s="129"/>
      <c r="K50" s="39"/>
      <c r="L50" s="39"/>
      <c r="M50" s="39"/>
      <c r="N50" s="39"/>
      <c r="O50" s="39"/>
    </row>
    <row r="51" spans="1:15" ht="19.95" customHeight="1" x14ac:dyDescent="0.25">
      <c r="A51" s="19"/>
      <c r="B51" s="20"/>
      <c r="C51" s="225"/>
      <c r="D51" s="225"/>
      <c r="E51" s="225"/>
      <c r="F51" s="225"/>
      <c r="G51" s="225"/>
      <c r="H51" s="225"/>
      <c r="I51" s="129"/>
      <c r="K51" s="39"/>
      <c r="L51" s="39"/>
      <c r="M51" s="39"/>
      <c r="N51" s="39"/>
      <c r="O51" s="39"/>
    </row>
    <row r="52" spans="1:15" ht="19.95" customHeight="1" x14ac:dyDescent="0.25">
      <c r="A52" s="19"/>
      <c r="B52" s="20"/>
      <c r="C52" s="222" t="s">
        <v>290</v>
      </c>
      <c r="D52" s="223"/>
      <c r="E52" s="223"/>
      <c r="F52" s="223"/>
      <c r="G52" s="223"/>
      <c r="H52" s="224"/>
      <c r="I52" s="129"/>
      <c r="K52" s="39"/>
      <c r="L52" s="39"/>
      <c r="M52" s="39"/>
      <c r="N52" s="39"/>
      <c r="O52" s="39"/>
    </row>
    <row r="53" spans="1:15" ht="19.95" customHeight="1" x14ac:dyDescent="0.25">
      <c r="A53" s="19"/>
      <c r="B53" s="20"/>
      <c r="C53" s="242"/>
      <c r="D53" s="243"/>
      <c r="E53" s="243"/>
      <c r="F53" s="243"/>
      <c r="G53" s="243"/>
      <c r="H53" s="244"/>
      <c r="I53" s="129"/>
      <c r="K53" s="39"/>
      <c r="L53" s="39"/>
      <c r="M53" s="39"/>
      <c r="N53" s="39"/>
      <c r="O53" s="39"/>
    </row>
    <row r="54" spans="1:15" ht="19.95" customHeight="1" x14ac:dyDescent="0.25">
      <c r="A54" s="19"/>
      <c r="B54" s="20"/>
      <c r="C54" s="245"/>
      <c r="D54" s="246"/>
      <c r="E54" s="246"/>
      <c r="F54" s="246"/>
      <c r="G54" s="246"/>
      <c r="H54" s="247"/>
      <c r="I54" s="129"/>
      <c r="K54" s="39"/>
      <c r="L54" s="39"/>
      <c r="M54" s="39"/>
      <c r="N54" s="39"/>
      <c r="O54" s="39"/>
    </row>
    <row r="55" spans="1:15" ht="19.95" customHeight="1" x14ac:dyDescent="0.25">
      <c r="A55" s="19"/>
      <c r="B55" s="20"/>
      <c r="C55" s="245"/>
      <c r="D55" s="246"/>
      <c r="E55" s="246"/>
      <c r="F55" s="246"/>
      <c r="G55" s="246"/>
      <c r="H55" s="247"/>
      <c r="I55" s="129"/>
      <c r="K55" s="39"/>
      <c r="L55" s="39"/>
      <c r="M55" s="39"/>
      <c r="N55" s="39"/>
      <c r="O55" s="39"/>
    </row>
    <row r="56" spans="1:15" ht="19.95" customHeight="1" x14ac:dyDescent="0.25">
      <c r="A56" s="19"/>
      <c r="B56" s="20"/>
      <c r="C56" s="245"/>
      <c r="D56" s="246"/>
      <c r="E56" s="246"/>
      <c r="F56" s="246"/>
      <c r="G56" s="246"/>
      <c r="H56" s="247"/>
      <c r="I56" s="129"/>
      <c r="K56" s="39"/>
      <c r="L56" s="39"/>
      <c r="M56" s="39"/>
      <c r="N56" s="39"/>
      <c r="O56" s="39"/>
    </row>
    <row r="57" spans="1:15" ht="19.95" customHeight="1" x14ac:dyDescent="0.25">
      <c r="A57" s="19"/>
      <c r="B57" s="20"/>
      <c r="C57" s="248"/>
      <c r="D57" s="249"/>
      <c r="E57" s="249"/>
      <c r="F57" s="249"/>
      <c r="G57" s="249"/>
      <c r="H57" s="250"/>
      <c r="I57" s="129"/>
      <c r="K57" s="39"/>
      <c r="L57" s="39"/>
      <c r="M57" s="39"/>
      <c r="N57" s="39"/>
      <c r="O57" s="39"/>
    </row>
    <row r="58" spans="1:15" ht="17.25" customHeight="1" thickBot="1" x14ac:dyDescent="0.3">
      <c r="A58" s="19"/>
      <c r="B58" s="130"/>
      <c r="C58" s="30"/>
      <c r="D58" s="131"/>
      <c r="E58" s="131"/>
      <c r="F58" s="131"/>
      <c r="G58" s="131"/>
      <c r="H58" s="131"/>
      <c r="I58" s="31"/>
      <c r="K58" s="39"/>
      <c r="L58" s="39"/>
      <c r="M58" s="39"/>
      <c r="N58" s="39"/>
      <c r="O58" s="39"/>
    </row>
    <row r="59" spans="1:15" ht="17.25" customHeight="1" thickBot="1" x14ac:dyDescent="0.3">
      <c r="A59" s="19"/>
      <c r="B59" s="19"/>
      <c r="D59" s="26"/>
      <c r="E59" s="26"/>
      <c r="F59" s="26"/>
      <c r="G59" s="26"/>
      <c r="H59" s="26"/>
      <c r="K59" s="39"/>
      <c r="L59" s="39"/>
      <c r="M59" s="39"/>
      <c r="N59" s="39"/>
      <c r="O59" s="39"/>
    </row>
    <row r="60" spans="1:15" ht="17.25" customHeight="1" x14ac:dyDescent="0.25">
      <c r="A60" s="19"/>
      <c r="B60" s="219"/>
      <c r="C60" s="220"/>
      <c r="D60" s="220"/>
      <c r="E60" s="220"/>
      <c r="F60" s="220"/>
      <c r="G60" s="220"/>
      <c r="H60" s="220"/>
      <c r="I60" s="221"/>
      <c r="K60" s="39"/>
      <c r="L60" s="39"/>
      <c r="M60" s="39"/>
      <c r="N60" s="39"/>
      <c r="O60" s="39"/>
    </row>
    <row r="61" spans="1:15" ht="18.75" customHeight="1" x14ac:dyDescent="0.25">
      <c r="A61" s="22"/>
      <c r="B61" s="23"/>
      <c r="C61" s="230" t="s">
        <v>235</v>
      </c>
      <c r="D61" s="230"/>
      <c r="E61" s="230"/>
      <c r="F61" s="230"/>
      <c r="G61" s="230"/>
      <c r="H61" s="230"/>
      <c r="I61" s="129"/>
      <c r="K61" s="39"/>
      <c r="L61" s="39"/>
      <c r="M61" s="39"/>
      <c r="N61" s="39"/>
      <c r="O61" s="39"/>
    </row>
    <row r="62" spans="1:15" ht="17.25" customHeight="1" x14ac:dyDescent="0.25">
      <c r="A62" s="22"/>
      <c r="B62" s="23"/>
      <c r="C62" s="232" t="s">
        <v>334</v>
      </c>
      <c r="D62" s="232"/>
      <c r="E62" s="232"/>
      <c r="F62" s="232"/>
      <c r="G62" s="232"/>
      <c r="H62" s="232"/>
      <c r="I62" s="27"/>
      <c r="J62" s="28"/>
      <c r="K62" s="39"/>
      <c r="L62" s="39"/>
      <c r="M62" s="39"/>
      <c r="N62" s="39"/>
      <c r="O62" s="39"/>
    </row>
    <row r="63" spans="1:15" ht="17.25" customHeight="1" x14ac:dyDescent="0.25">
      <c r="A63" s="22"/>
      <c r="B63" s="20"/>
      <c r="C63" s="163"/>
      <c r="D63" s="259" t="s">
        <v>281</v>
      </c>
      <c r="E63" s="260"/>
      <c r="F63" s="260"/>
      <c r="G63" s="260"/>
      <c r="H63" s="260"/>
      <c r="I63" s="27"/>
      <c r="J63" s="28"/>
      <c r="K63" s="39"/>
      <c r="L63" s="39"/>
      <c r="M63" s="39"/>
      <c r="N63" s="39"/>
      <c r="O63" s="39"/>
    </row>
    <row r="64" spans="1:15" ht="17.25" customHeight="1" x14ac:dyDescent="0.25">
      <c r="A64" s="22"/>
      <c r="B64" s="20"/>
      <c r="C64" s="163"/>
      <c r="D64" s="11" t="s">
        <v>299</v>
      </c>
      <c r="E64" s="28"/>
      <c r="F64" s="28"/>
      <c r="G64" s="28"/>
      <c r="H64" s="28"/>
      <c r="I64" s="27"/>
      <c r="J64" s="28"/>
      <c r="K64" s="39"/>
      <c r="L64" s="39"/>
      <c r="M64" s="39"/>
      <c r="N64" s="39"/>
      <c r="O64" s="39"/>
    </row>
    <row r="65" spans="1:15" ht="17.25" customHeight="1" x14ac:dyDescent="0.25">
      <c r="A65" s="22"/>
      <c r="B65" s="20"/>
      <c r="C65" s="163"/>
      <c r="D65" s="11" t="s">
        <v>284</v>
      </c>
      <c r="E65" s="28"/>
      <c r="F65" s="28"/>
      <c r="H65" s="28"/>
      <c r="I65" s="27"/>
      <c r="J65" s="28"/>
      <c r="K65" s="39"/>
      <c r="L65" s="39"/>
      <c r="M65" s="39"/>
      <c r="N65" s="39"/>
      <c r="O65" s="39"/>
    </row>
    <row r="66" spans="1:15" ht="17.25" customHeight="1" x14ac:dyDescent="0.25">
      <c r="A66" s="22"/>
      <c r="B66" s="20"/>
      <c r="C66" s="163"/>
      <c r="D66" s="11" t="s">
        <v>300</v>
      </c>
      <c r="E66" s="28"/>
      <c r="F66" s="28"/>
      <c r="H66" s="28"/>
      <c r="I66" s="27"/>
      <c r="J66" s="28"/>
      <c r="K66" s="39"/>
      <c r="L66" s="39"/>
      <c r="M66" s="39"/>
      <c r="N66" s="39"/>
      <c r="O66" s="39"/>
    </row>
    <row r="67" spans="1:15" ht="14.25" customHeight="1" x14ac:dyDescent="0.25">
      <c r="A67" s="22"/>
      <c r="B67" s="20"/>
      <c r="C67" s="163"/>
      <c r="D67" s="11" t="s">
        <v>301</v>
      </c>
      <c r="F67" s="28"/>
      <c r="G67" s="28"/>
      <c r="H67" s="28"/>
      <c r="I67" s="27"/>
      <c r="J67" s="28"/>
      <c r="K67" s="39"/>
      <c r="L67" s="39"/>
      <c r="M67" s="39"/>
      <c r="N67" s="39"/>
      <c r="O67" s="39"/>
    </row>
    <row r="68" spans="1:15" ht="14.25" customHeight="1" x14ac:dyDescent="0.25">
      <c r="A68" s="22"/>
      <c r="B68" s="20"/>
      <c r="C68" s="163"/>
      <c r="D68" s="11" t="s">
        <v>160</v>
      </c>
      <c r="F68" s="28"/>
      <c r="I68" s="27"/>
      <c r="J68" s="28"/>
      <c r="K68" s="39"/>
      <c r="L68" s="39"/>
      <c r="M68" s="39"/>
      <c r="N68" s="39"/>
      <c r="O68" s="39"/>
    </row>
    <row r="69" spans="1:15" ht="17.25" customHeight="1" x14ac:dyDescent="0.25">
      <c r="A69" s="19"/>
      <c r="B69" s="46"/>
      <c r="C69" s="253" t="s">
        <v>249</v>
      </c>
      <c r="D69" s="253"/>
      <c r="E69" s="253"/>
      <c r="F69" s="253"/>
      <c r="G69" s="253"/>
      <c r="H69" s="253"/>
      <c r="I69" s="129"/>
      <c r="K69" s="39"/>
      <c r="L69" s="39"/>
      <c r="M69" s="39"/>
      <c r="N69" s="39"/>
      <c r="O69" s="39"/>
    </row>
    <row r="70" spans="1:15" ht="14.25" customHeight="1" x14ac:dyDescent="0.25">
      <c r="A70" s="22"/>
      <c r="B70" s="47"/>
      <c r="C70" s="232" t="s">
        <v>335</v>
      </c>
      <c r="D70" s="232"/>
      <c r="E70" s="232"/>
      <c r="F70" s="232"/>
      <c r="G70" s="232"/>
      <c r="H70" s="232"/>
      <c r="I70" s="27"/>
      <c r="J70" s="28"/>
      <c r="K70" s="39"/>
      <c r="L70" s="39"/>
      <c r="M70" s="39"/>
      <c r="N70" s="39"/>
      <c r="O70" s="39"/>
    </row>
    <row r="71" spans="1:15" ht="14.25" customHeight="1" x14ac:dyDescent="0.25">
      <c r="A71" s="22"/>
      <c r="B71" s="48"/>
      <c r="C71" s="164"/>
      <c r="D71" s="11" t="s">
        <v>302</v>
      </c>
      <c r="F71" s="28"/>
      <c r="G71" s="28"/>
      <c r="H71" s="28"/>
      <c r="I71" s="27"/>
      <c r="J71" s="28"/>
      <c r="K71" s="39"/>
      <c r="L71" s="39"/>
      <c r="M71" s="39"/>
      <c r="N71" s="39"/>
      <c r="O71" s="39"/>
    </row>
    <row r="72" spans="1:15" ht="14.25" customHeight="1" x14ac:dyDescent="0.25">
      <c r="A72" s="22"/>
      <c r="B72" s="48"/>
      <c r="C72" s="164"/>
      <c r="D72" s="11" t="s">
        <v>208</v>
      </c>
      <c r="F72" s="28"/>
      <c r="G72" s="28"/>
      <c r="H72" s="28"/>
      <c r="I72" s="27"/>
      <c r="J72" s="28"/>
      <c r="K72" s="39"/>
      <c r="L72" s="39"/>
      <c r="M72" s="39"/>
      <c r="N72" s="39"/>
      <c r="O72" s="39"/>
    </row>
    <row r="73" spans="1:15" ht="14.25" customHeight="1" x14ac:dyDescent="0.25">
      <c r="A73" s="22"/>
      <c r="B73" s="48"/>
      <c r="C73" s="164"/>
      <c r="D73" s="11" t="s">
        <v>285</v>
      </c>
      <c r="F73" s="28"/>
      <c r="G73" s="28"/>
      <c r="H73" s="28"/>
      <c r="I73" s="27"/>
      <c r="J73" s="28"/>
      <c r="K73" s="39"/>
      <c r="L73" s="39"/>
      <c r="M73" s="39"/>
      <c r="N73" s="39"/>
      <c r="O73" s="39"/>
    </row>
    <row r="74" spans="1:15" ht="14.25" customHeight="1" x14ac:dyDescent="0.25">
      <c r="A74" s="22"/>
      <c r="B74" s="48"/>
      <c r="C74" s="164"/>
      <c r="D74" s="11" t="s">
        <v>282</v>
      </c>
      <c r="F74" s="28"/>
      <c r="G74" s="28"/>
      <c r="H74" s="28"/>
      <c r="I74" s="27"/>
      <c r="J74" s="28"/>
      <c r="K74" s="39"/>
      <c r="L74" s="39"/>
      <c r="M74" s="39"/>
      <c r="N74" s="39"/>
      <c r="O74" s="39"/>
    </row>
    <row r="75" spans="1:15" ht="14.25" customHeight="1" x14ac:dyDescent="0.25">
      <c r="A75" s="22"/>
      <c r="B75" s="48"/>
      <c r="C75" s="164"/>
      <c r="D75" s="11" t="s">
        <v>286</v>
      </c>
      <c r="F75" s="28"/>
      <c r="G75" s="28"/>
      <c r="H75" s="28"/>
      <c r="I75" s="27"/>
      <c r="J75" s="28"/>
      <c r="K75" s="39"/>
      <c r="L75" s="39"/>
      <c r="M75" s="39"/>
      <c r="N75" s="39"/>
      <c r="O75" s="39"/>
    </row>
    <row r="76" spans="1:15" ht="14.25" customHeight="1" x14ac:dyDescent="0.25">
      <c r="A76" s="22"/>
      <c r="B76" s="46"/>
      <c r="C76" s="164"/>
      <c r="D76" s="11" t="s">
        <v>303</v>
      </c>
      <c r="F76" s="28"/>
      <c r="G76" s="28"/>
      <c r="H76" s="28"/>
      <c r="I76" s="27"/>
      <c r="J76" s="28"/>
      <c r="K76" s="39"/>
      <c r="L76" s="39"/>
      <c r="M76" s="39"/>
      <c r="N76" s="39"/>
      <c r="O76" s="39"/>
    </row>
    <row r="77" spans="1:15" ht="14.25" customHeight="1" x14ac:dyDescent="0.25">
      <c r="B77" s="46"/>
      <c r="C77" s="164"/>
      <c r="D77" s="11" t="s">
        <v>250</v>
      </c>
      <c r="F77" s="28"/>
      <c r="G77" s="28"/>
      <c r="H77" s="28"/>
      <c r="I77" s="27"/>
      <c r="J77" s="28"/>
      <c r="K77" s="39"/>
      <c r="L77" s="39"/>
      <c r="M77" s="39"/>
      <c r="N77" s="39"/>
      <c r="O77" s="39"/>
    </row>
    <row r="78" spans="1:15" ht="14.25" customHeight="1" x14ac:dyDescent="0.25">
      <c r="B78" s="46"/>
      <c r="C78" s="164"/>
      <c r="D78" s="11" t="s">
        <v>304</v>
      </c>
      <c r="F78" s="28"/>
      <c r="G78" s="28"/>
      <c r="H78" s="28"/>
      <c r="I78" s="27"/>
      <c r="J78" s="28"/>
      <c r="K78" s="39"/>
      <c r="L78" s="39"/>
      <c r="M78" s="39"/>
      <c r="N78" s="39"/>
      <c r="O78" s="39"/>
    </row>
    <row r="79" spans="1:15" ht="14.25" customHeight="1" x14ac:dyDescent="0.25">
      <c r="B79" s="46"/>
      <c r="C79" s="164"/>
      <c r="D79" s="11" t="s">
        <v>204</v>
      </c>
      <c r="F79" s="28"/>
      <c r="G79" s="28"/>
      <c r="H79" s="28"/>
      <c r="I79" s="27"/>
      <c r="J79" s="28"/>
      <c r="K79" s="39"/>
      <c r="L79" s="39"/>
      <c r="M79" s="39"/>
      <c r="N79" s="39"/>
      <c r="O79" s="39"/>
    </row>
    <row r="80" spans="1:15" ht="14.25" customHeight="1" x14ac:dyDescent="0.25">
      <c r="B80" s="46"/>
      <c r="C80" s="164"/>
      <c r="D80" s="11" t="s">
        <v>205</v>
      </c>
      <c r="F80" s="28"/>
      <c r="G80" s="28"/>
      <c r="H80" s="28"/>
      <c r="I80" s="27"/>
      <c r="J80" s="28"/>
      <c r="K80" s="39"/>
      <c r="L80" s="39"/>
      <c r="M80" s="39"/>
      <c r="N80" s="39"/>
      <c r="O80" s="39"/>
    </row>
    <row r="81" spans="1:15" ht="14.25" customHeight="1" x14ac:dyDescent="0.25">
      <c r="B81" s="46"/>
      <c r="C81" s="164"/>
      <c r="D81" s="11" t="s">
        <v>305</v>
      </c>
      <c r="F81" s="28"/>
      <c r="G81" s="28"/>
      <c r="H81" s="28"/>
      <c r="I81" s="27"/>
      <c r="J81" s="28"/>
      <c r="K81" s="39"/>
      <c r="L81" s="39"/>
      <c r="M81" s="39"/>
      <c r="N81" s="39"/>
      <c r="O81" s="39"/>
    </row>
    <row r="82" spans="1:15" ht="14.25" customHeight="1" x14ac:dyDescent="0.25">
      <c r="B82" s="46"/>
      <c r="C82" s="164"/>
      <c r="D82" s="11" t="s">
        <v>227</v>
      </c>
      <c r="F82" s="28"/>
      <c r="G82" s="28"/>
      <c r="H82" s="28"/>
      <c r="I82" s="27"/>
      <c r="J82" s="28"/>
      <c r="K82" s="39"/>
      <c r="L82" s="39"/>
      <c r="M82" s="39"/>
      <c r="N82" s="39"/>
      <c r="O82" s="39"/>
    </row>
    <row r="83" spans="1:15" ht="14.25" customHeight="1" x14ac:dyDescent="0.25">
      <c r="B83" s="46"/>
      <c r="C83" s="164"/>
      <c r="D83" s="11" t="s">
        <v>283</v>
      </c>
      <c r="F83" s="28"/>
      <c r="G83" s="28"/>
      <c r="H83" s="28"/>
      <c r="I83" s="27"/>
      <c r="J83" s="28"/>
      <c r="K83" s="39"/>
      <c r="L83" s="39"/>
      <c r="M83" s="39"/>
      <c r="N83" s="39"/>
      <c r="O83" s="39"/>
    </row>
    <row r="84" spans="1:15" ht="19.95" customHeight="1" thickBot="1" x14ac:dyDescent="0.3">
      <c r="A84" s="22"/>
      <c r="B84" s="128"/>
      <c r="C84" s="253" t="s">
        <v>306</v>
      </c>
      <c r="D84" s="253"/>
      <c r="E84" s="253"/>
      <c r="F84" s="253"/>
      <c r="G84" s="253"/>
      <c r="H84" s="253"/>
      <c r="I84" s="31"/>
      <c r="K84" s="39"/>
      <c r="L84" s="39"/>
      <c r="M84" s="39"/>
      <c r="N84" s="39"/>
      <c r="O84" s="39"/>
    </row>
    <row r="85" spans="1:15" ht="19.95" customHeight="1" thickBot="1" x14ac:dyDescent="0.3">
      <c r="A85" s="22"/>
      <c r="B85" s="22"/>
      <c r="C85" s="22"/>
      <c r="K85" s="39"/>
      <c r="L85" s="39"/>
      <c r="M85" s="39"/>
      <c r="N85" s="39"/>
      <c r="O85" s="39"/>
    </row>
    <row r="86" spans="1:15" ht="19.95" customHeight="1" x14ac:dyDescent="0.25">
      <c r="A86" s="22"/>
      <c r="B86" s="216"/>
      <c r="C86" s="217"/>
      <c r="D86" s="217"/>
      <c r="E86" s="217"/>
      <c r="F86" s="217"/>
      <c r="G86" s="217"/>
      <c r="H86" s="217"/>
      <c r="I86" s="218"/>
      <c r="K86" s="39"/>
      <c r="L86" s="39"/>
      <c r="M86" s="39"/>
      <c r="N86" s="39"/>
      <c r="O86" s="39"/>
    </row>
    <row r="87" spans="1:15" ht="24" customHeight="1" x14ac:dyDescent="0.25">
      <c r="B87" s="20"/>
      <c r="C87" s="255" t="s">
        <v>189</v>
      </c>
      <c r="D87" s="256"/>
      <c r="E87" s="256"/>
      <c r="F87" s="256"/>
      <c r="G87" s="256"/>
      <c r="H87" s="257"/>
      <c r="I87" s="129"/>
      <c r="K87" s="39"/>
      <c r="L87" s="39"/>
      <c r="M87" s="39"/>
      <c r="N87" s="39"/>
      <c r="O87" s="39"/>
    </row>
    <row r="88" spans="1:15" ht="7.95" customHeight="1" x14ac:dyDescent="0.25">
      <c r="B88" s="25"/>
      <c r="C88" s="18"/>
      <c r="D88" s="18"/>
      <c r="E88" s="18"/>
      <c r="F88" s="18"/>
      <c r="G88" s="18"/>
      <c r="H88" s="18"/>
      <c r="I88" s="129"/>
      <c r="K88" s="39"/>
      <c r="L88" s="39"/>
      <c r="M88" s="39"/>
      <c r="N88" s="39"/>
      <c r="O88" s="39"/>
    </row>
    <row r="89" spans="1:15" ht="31.95" customHeight="1" x14ac:dyDescent="0.25">
      <c r="B89" s="37" t="s">
        <v>1</v>
      </c>
      <c r="C89" s="229" t="s">
        <v>231</v>
      </c>
      <c r="D89" s="229"/>
      <c r="E89" s="229"/>
      <c r="F89" s="229"/>
      <c r="G89" s="229"/>
      <c r="H89" s="229"/>
      <c r="I89" s="129"/>
      <c r="K89" s="39"/>
      <c r="L89" s="39"/>
      <c r="M89" s="39"/>
      <c r="N89" s="39"/>
      <c r="O89" s="39"/>
    </row>
    <row r="90" spans="1:15" ht="34.950000000000003" customHeight="1" x14ac:dyDescent="0.25">
      <c r="B90" s="37" t="s">
        <v>2</v>
      </c>
      <c r="C90" s="229" t="s">
        <v>307</v>
      </c>
      <c r="D90" s="229"/>
      <c r="E90" s="229"/>
      <c r="F90" s="229"/>
      <c r="G90" s="229"/>
      <c r="H90" s="229"/>
      <c r="I90" s="129"/>
      <c r="K90" s="39"/>
      <c r="L90" s="39"/>
      <c r="M90" s="39"/>
      <c r="N90" s="39"/>
      <c r="O90" s="39"/>
    </row>
    <row r="91" spans="1:15" ht="13.95" customHeight="1" x14ac:dyDescent="0.25">
      <c r="B91" s="37" t="s">
        <v>3</v>
      </c>
      <c r="C91" s="229" t="s">
        <v>267</v>
      </c>
      <c r="D91" s="229"/>
      <c r="E91" s="229"/>
      <c r="F91" s="229"/>
      <c r="G91" s="229"/>
      <c r="H91" s="229"/>
      <c r="I91" s="129"/>
      <c r="K91" s="39"/>
      <c r="L91" s="39"/>
      <c r="M91" s="39"/>
      <c r="N91" s="39"/>
      <c r="O91" s="39"/>
    </row>
    <row r="92" spans="1:15" ht="33" customHeight="1" x14ac:dyDescent="0.25">
      <c r="B92" s="37" t="s">
        <v>13</v>
      </c>
      <c r="C92" s="229" t="s">
        <v>153</v>
      </c>
      <c r="D92" s="229"/>
      <c r="E92" s="229"/>
      <c r="F92" s="229"/>
      <c r="G92" s="229"/>
      <c r="H92" s="229"/>
      <c r="I92" s="129"/>
      <c r="K92" s="39"/>
      <c r="L92" s="39"/>
      <c r="M92" s="39"/>
      <c r="N92" s="39"/>
      <c r="O92" s="39"/>
    </row>
    <row r="93" spans="1:15" ht="15.6" customHeight="1" x14ac:dyDescent="0.25">
      <c r="B93" s="37" t="s">
        <v>4</v>
      </c>
      <c r="C93" s="229" t="s">
        <v>268</v>
      </c>
      <c r="D93" s="229"/>
      <c r="E93" s="229"/>
      <c r="F93" s="229"/>
      <c r="G93" s="229"/>
      <c r="H93" s="229"/>
      <c r="I93" s="129"/>
      <c r="K93" s="39"/>
      <c r="L93" s="39"/>
      <c r="M93" s="39"/>
      <c r="N93" s="39"/>
      <c r="O93" s="39"/>
    </row>
    <row r="94" spans="1:15" ht="15.6" customHeight="1" x14ac:dyDescent="0.25">
      <c r="B94" s="37" t="s">
        <v>5</v>
      </c>
      <c r="C94" s="229" t="s">
        <v>154</v>
      </c>
      <c r="D94" s="229"/>
      <c r="E94" s="229"/>
      <c r="F94" s="229"/>
      <c r="G94" s="229"/>
      <c r="H94" s="229"/>
      <c r="I94" s="129"/>
      <c r="K94" s="39"/>
      <c r="L94" s="39"/>
      <c r="M94" s="39"/>
      <c r="N94" s="39"/>
      <c r="O94" s="39"/>
    </row>
    <row r="95" spans="1:15" ht="15.6" customHeight="1" x14ac:dyDescent="0.25">
      <c r="B95" s="37" t="s">
        <v>6</v>
      </c>
      <c r="C95" s="229" t="s">
        <v>155</v>
      </c>
      <c r="D95" s="229"/>
      <c r="E95" s="229"/>
      <c r="F95" s="229"/>
      <c r="G95" s="229"/>
      <c r="H95" s="229"/>
      <c r="I95" s="129"/>
      <c r="K95" s="39"/>
      <c r="L95" s="39"/>
      <c r="M95" s="39"/>
      <c r="N95" s="39"/>
      <c r="O95" s="39"/>
    </row>
    <row r="96" spans="1:15" ht="15.6" customHeight="1" x14ac:dyDescent="0.25">
      <c r="B96" s="37" t="s">
        <v>7</v>
      </c>
      <c r="C96" s="229" t="s">
        <v>156</v>
      </c>
      <c r="D96" s="229"/>
      <c r="E96" s="229"/>
      <c r="F96" s="229"/>
      <c r="G96" s="229"/>
      <c r="H96" s="229"/>
      <c r="I96" s="129"/>
      <c r="K96" s="39"/>
      <c r="L96" s="39"/>
      <c r="M96" s="39"/>
      <c r="N96" s="39"/>
      <c r="O96" s="39"/>
    </row>
    <row r="97" spans="2:15" ht="21.6" customHeight="1" x14ac:dyDescent="0.25">
      <c r="B97" s="37" t="s">
        <v>8</v>
      </c>
      <c r="C97" s="229" t="s">
        <v>157</v>
      </c>
      <c r="D97" s="229"/>
      <c r="E97" s="229"/>
      <c r="F97" s="229"/>
      <c r="G97" s="229"/>
      <c r="H97" s="229"/>
      <c r="I97" s="129"/>
      <c r="K97" s="39"/>
      <c r="L97" s="39"/>
      <c r="M97" s="39"/>
      <c r="N97" s="39"/>
      <c r="O97" s="39"/>
    </row>
    <row r="98" spans="2:15" ht="20.55" customHeight="1" x14ac:dyDescent="0.25">
      <c r="B98" s="37" t="s">
        <v>9</v>
      </c>
      <c r="C98" s="229" t="s">
        <v>17</v>
      </c>
      <c r="D98" s="229"/>
      <c r="E98" s="229"/>
      <c r="F98" s="229"/>
      <c r="G98" s="229"/>
      <c r="H98" s="229"/>
      <c r="I98" s="129"/>
      <c r="K98" s="39"/>
      <c r="L98" s="39"/>
      <c r="M98" s="39"/>
      <c r="N98" s="39"/>
      <c r="O98" s="39"/>
    </row>
    <row r="99" spans="2:15" ht="28.05" customHeight="1" x14ac:dyDescent="0.25">
      <c r="B99" s="149" t="s">
        <v>131</v>
      </c>
      <c r="C99" s="229" t="s">
        <v>269</v>
      </c>
      <c r="D99" s="229"/>
      <c r="E99" s="229"/>
      <c r="F99" s="229"/>
      <c r="G99" s="229"/>
      <c r="H99" s="229"/>
      <c r="I99" s="129"/>
      <c r="K99" s="39"/>
      <c r="L99" s="39"/>
      <c r="M99" s="39"/>
      <c r="N99" s="39"/>
      <c r="O99" s="39"/>
    </row>
    <row r="100" spans="2:15" ht="13.5" customHeight="1" x14ac:dyDescent="0.25">
      <c r="B100" s="25"/>
      <c r="C100" s="49"/>
      <c r="D100" s="49"/>
      <c r="E100" s="49"/>
      <c r="F100" s="49"/>
      <c r="G100" s="49"/>
      <c r="H100" s="49"/>
      <c r="I100" s="129"/>
      <c r="K100" s="39"/>
      <c r="L100" s="39"/>
      <c r="M100" s="39"/>
      <c r="N100" s="39"/>
      <c r="O100" s="39"/>
    </row>
    <row r="101" spans="2:15" ht="19.95" customHeight="1" x14ac:dyDescent="0.25">
      <c r="B101" s="25"/>
      <c r="C101" s="13" t="s">
        <v>14</v>
      </c>
      <c r="D101" s="251"/>
      <c r="E101" s="252"/>
      <c r="F101" s="13" t="s">
        <v>15</v>
      </c>
      <c r="G101" s="226"/>
      <c r="H101" s="227"/>
      <c r="I101" s="129"/>
      <c r="K101" s="39"/>
      <c r="L101" s="39"/>
      <c r="M101" s="39"/>
      <c r="N101" s="39"/>
      <c r="O101" s="39"/>
    </row>
    <row r="102" spans="2:15" ht="15" customHeight="1" x14ac:dyDescent="0.25">
      <c r="B102" s="25"/>
      <c r="D102" s="127" t="s">
        <v>243</v>
      </c>
      <c r="I102" s="129"/>
      <c r="K102" s="39"/>
      <c r="L102" s="39"/>
      <c r="M102" s="39"/>
      <c r="N102" s="39"/>
      <c r="O102" s="39"/>
    </row>
    <row r="103" spans="2:15" ht="19.95" customHeight="1" x14ac:dyDescent="0.25">
      <c r="B103" s="25"/>
      <c r="C103" s="13" t="s">
        <v>18</v>
      </c>
      <c r="D103" s="226"/>
      <c r="E103" s="227"/>
      <c r="F103" s="13" t="s">
        <v>16</v>
      </c>
      <c r="G103" s="228"/>
      <c r="H103" s="227"/>
      <c r="I103" s="129"/>
      <c r="K103" s="39"/>
      <c r="L103" s="39"/>
      <c r="M103" s="39"/>
      <c r="N103" s="39"/>
      <c r="O103" s="39"/>
    </row>
    <row r="104" spans="2:15" ht="15" customHeight="1" x14ac:dyDescent="0.25">
      <c r="B104" s="25"/>
      <c r="D104" s="213" t="s">
        <v>242</v>
      </c>
      <c r="E104" s="213"/>
      <c r="I104" s="129"/>
      <c r="K104" s="39"/>
      <c r="L104" s="39"/>
      <c r="M104" s="39"/>
      <c r="N104" s="39"/>
      <c r="O104" s="39"/>
    </row>
    <row r="105" spans="2:15" ht="15" customHeight="1" thickBot="1" x14ac:dyDescent="0.3">
      <c r="B105" s="29"/>
      <c r="C105" s="30"/>
      <c r="D105" s="30"/>
      <c r="E105" s="30"/>
      <c r="F105" s="30"/>
      <c r="G105" s="30"/>
      <c r="H105" s="30"/>
      <c r="I105" s="31"/>
      <c r="K105" s="39"/>
      <c r="L105" s="39"/>
      <c r="M105" s="39"/>
      <c r="N105" s="39"/>
      <c r="O105" s="39"/>
    </row>
    <row r="106" spans="2:15" ht="13.5" customHeight="1" x14ac:dyDescent="0.25">
      <c r="K106" s="39"/>
      <c r="L106" s="39"/>
      <c r="M106" s="39"/>
      <c r="N106" s="39"/>
      <c r="O106" s="39"/>
    </row>
    <row r="107" spans="2:15" ht="13.5" customHeight="1" x14ac:dyDescent="0.25"/>
    <row r="108" spans="2:15" ht="13.5" customHeight="1" x14ac:dyDescent="0.25"/>
    <row r="109" spans="2:15" ht="13.5" customHeight="1" x14ac:dyDescent="0.25"/>
    <row r="110" spans="2:15" ht="13.5" customHeight="1" x14ac:dyDescent="0.25"/>
    <row r="111" spans="2:15" ht="3.75" customHeight="1" x14ac:dyDescent="0.25"/>
    <row r="112" spans="2:15" ht="13.5" customHeight="1" x14ac:dyDescent="0.25"/>
    <row r="113" ht="13.5" customHeight="1" x14ac:dyDescent="0.25"/>
    <row r="114" ht="13.5" customHeight="1" x14ac:dyDescent="0.25"/>
    <row r="115" ht="13.5" customHeight="1" x14ac:dyDescent="0.25"/>
    <row r="116" ht="4.5" customHeight="1" x14ac:dyDescent="0.25"/>
    <row r="117" ht="14.25" customHeight="1" x14ac:dyDescent="0.25"/>
    <row r="118" ht="15.6" customHeight="1" x14ac:dyDescent="0.25"/>
    <row r="119" ht="3"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14.25" customHeight="1" x14ac:dyDescent="0.25"/>
    <row r="127" ht="21" customHeight="1" x14ac:dyDescent="0.25"/>
    <row r="128" ht="4.5" customHeight="1" x14ac:dyDescent="0.25"/>
    <row r="129" ht="15" customHeight="1" x14ac:dyDescent="0.25"/>
    <row r="130" ht="4.5" customHeight="1" x14ac:dyDescent="0.25"/>
    <row r="131" ht="15.6" customHeight="1" x14ac:dyDescent="0.25"/>
    <row r="132" ht="15.6" customHeight="1" x14ac:dyDescent="0.25"/>
    <row r="133" ht="18.75" customHeight="1" x14ac:dyDescent="0.25"/>
    <row r="134" ht="15.75" customHeight="1" x14ac:dyDescent="0.25"/>
    <row r="135" ht="15.6" customHeight="1" x14ac:dyDescent="0.25"/>
    <row r="136" ht="15.6" customHeight="1" x14ac:dyDescent="0.25"/>
    <row r="137" ht="15.6" customHeight="1" x14ac:dyDescent="0.25"/>
    <row r="138" ht="15" customHeight="1" x14ac:dyDescent="0.25"/>
    <row r="139" ht="15.6" customHeight="1" x14ac:dyDescent="0.25"/>
    <row r="140" ht="15.6" customHeight="1" x14ac:dyDescent="0.25"/>
    <row r="141" ht="6" customHeight="1" x14ac:dyDescent="0.25"/>
    <row r="142" ht="19.5"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15.6" customHeight="1" x14ac:dyDescent="0.25"/>
    <row r="153" ht="15.6" customHeight="1" x14ac:dyDescent="0.25"/>
    <row r="154" ht="15.6" customHeight="1" x14ac:dyDescent="0.25"/>
    <row r="155" ht="15.6" customHeight="1" x14ac:dyDescent="0.25"/>
    <row r="156" ht="6.75" customHeight="1" x14ac:dyDescent="0.25"/>
    <row r="157" ht="15" customHeight="1" x14ac:dyDescent="0.25"/>
    <row r="158" ht="4.5" customHeight="1" x14ac:dyDescent="0.25"/>
    <row r="159" ht="15" customHeight="1" x14ac:dyDescent="0.25"/>
    <row r="160" ht="3" customHeight="1" x14ac:dyDescent="0.25"/>
    <row r="161" ht="15" customHeight="1" x14ac:dyDescent="0.25"/>
    <row r="162" ht="18.75" customHeight="1" x14ac:dyDescent="0.25"/>
    <row r="163" ht="2.25" customHeight="1" x14ac:dyDescent="0.25"/>
    <row r="164" ht="14.25" customHeight="1" x14ac:dyDescent="0.25"/>
    <row r="165" ht="14.25" customHeight="1" x14ac:dyDescent="0.25"/>
    <row r="166" ht="14.25" customHeight="1" x14ac:dyDescent="0.25"/>
    <row r="167" ht="14.25" customHeight="1" x14ac:dyDescent="0.25"/>
    <row r="168" ht="4.5" customHeight="1" x14ac:dyDescent="0.25"/>
    <row r="169" ht="15" customHeight="1" x14ac:dyDescent="0.25"/>
    <row r="170" ht="6"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5" customHeight="1" x14ac:dyDescent="0.25"/>
    <row r="178" ht="21" customHeight="1" x14ac:dyDescent="0.25"/>
    <row r="179" ht="3.7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6.75" customHeight="1" x14ac:dyDescent="0.25"/>
    <row r="192" ht="12.75" customHeight="1" x14ac:dyDescent="0.25"/>
    <row r="193" ht="3.7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5.25" customHeight="1" x14ac:dyDescent="0.25"/>
    <row r="201" ht="14.25" customHeight="1" x14ac:dyDescent="0.25"/>
    <row r="202" ht="14.25" customHeight="1" x14ac:dyDescent="0.25"/>
    <row r="203" ht="14.25" customHeight="1" x14ac:dyDescent="0.25"/>
    <row r="204" ht="14.25" customHeight="1" x14ac:dyDescent="0.25"/>
    <row r="205" ht="21" customHeight="1" x14ac:dyDescent="0.25"/>
    <row r="206" ht="13.5" customHeight="1" x14ac:dyDescent="0.25"/>
    <row r="207" ht="3"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5.25" customHeight="1" x14ac:dyDescent="0.25"/>
    <row r="218" ht="16.5" customHeight="1" x14ac:dyDescent="0.25"/>
    <row r="219" ht="5.25" customHeight="1" x14ac:dyDescent="0.25"/>
    <row r="220" ht="14.25" customHeight="1" x14ac:dyDescent="0.25"/>
    <row r="221" ht="13.5" customHeight="1" x14ac:dyDescent="0.25"/>
    <row r="222" ht="13.5" customHeight="1" x14ac:dyDescent="0.25"/>
    <row r="223" ht="13.5" customHeight="1" x14ac:dyDescent="0.25"/>
    <row r="224" ht="13.5" customHeight="1" x14ac:dyDescent="0.25"/>
    <row r="225" spans="36:36" ht="6.6" customHeight="1" x14ac:dyDescent="0.25"/>
    <row r="226" spans="36:36" ht="12" customHeight="1" x14ac:dyDescent="0.25"/>
    <row r="227" spans="36:36" ht="12" customHeight="1" x14ac:dyDescent="0.25"/>
    <row r="228" spans="36:36" ht="12" customHeight="1" x14ac:dyDescent="0.25"/>
    <row r="229" spans="36:36" ht="12" customHeight="1" x14ac:dyDescent="0.25"/>
    <row r="230" spans="36:36" ht="12" customHeight="1" x14ac:dyDescent="0.25"/>
    <row r="231" spans="36:36" ht="14.25" customHeight="1" x14ac:dyDescent="0.25"/>
    <row r="232" spans="36:36" ht="15.75" customHeight="1" x14ac:dyDescent="0.25"/>
    <row r="233" spans="36:36" ht="4.5" customHeight="1" x14ac:dyDescent="0.25"/>
    <row r="234" spans="36:36" ht="20.25" customHeight="1" x14ac:dyDescent="0.25"/>
    <row r="235" spans="36:36" ht="20.25" customHeight="1" x14ac:dyDescent="0.25"/>
    <row r="236" spans="36:36" ht="6" customHeight="1" x14ac:dyDescent="0.25"/>
    <row r="237" spans="36:36" ht="12.75" customHeight="1" x14ac:dyDescent="0.25"/>
    <row r="238" spans="36:36" ht="15" customHeight="1" x14ac:dyDescent="0.25"/>
    <row r="239" spans="36:36" ht="14.25" customHeight="1" x14ac:dyDescent="0.25">
      <c r="AJ239" s="32" t="e">
        <f>IF(SUM(#REF!)&gt;0,1,0)</f>
        <v>#REF!</v>
      </c>
    </row>
    <row r="240" spans="36:36" ht="14.25" customHeight="1" x14ac:dyDescent="0.25">
      <c r="AJ240" s="32" t="e">
        <f>IF(SUM(#REF!)&gt;0,1,0)</f>
        <v>#REF!</v>
      </c>
    </row>
    <row r="241" spans="36:36" ht="14.25" customHeight="1" x14ac:dyDescent="0.25">
      <c r="AJ241" s="32" t="e">
        <f>IF(SUM(#REF!)&gt;0,1,0)</f>
        <v>#REF!</v>
      </c>
    </row>
    <row r="242" spans="36:36" ht="14.25" customHeight="1" x14ac:dyDescent="0.25">
      <c r="AJ242" s="32" t="e">
        <f>IF(SUM(#REF!)&gt;0,1,0)</f>
        <v>#REF!</v>
      </c>
    </row>
    <row r="243" spans="36:36" ht="14.25" customHeight="1" x14ac:dyDescent="0.25">
      <c r="AJ243" s="32" t="e">
        <f>IF(SUM(#REF!)&gt;0,1,0)</f>
        <v>#REF!</v>
      </c>
    </row>
    <row r="244" spans="36:36" ht="14.25" customHeight="1" x14ac:dyDescent="0.25">
      <c r="AJ244" s="32" t="e">
        <f>IF(SUM(#REF!)&gt;0,1,0)</f>
        <v>#REF!</v>
      </c>
    </row>
    <row r="245" spans="36:36" ht="14.25" customHeight="1" x14ac:dyDescent="0.25">
      <c r="AJ245" s="32" t="e">
        <f>IF(SUM(#REF!)&gt;0,1,0)</f>
        <v>#REF!</v>
      </c>
    </row>
    <row r="246" spans="36:36" ht="14.25" customHeight="1" x14ac:dyDescent="0.25">
      <c r="AJ246" s="32" t="e">
        <f>IF(SUM(#REF!)&gt;0,1,0)</f>
        <v>#REF!</v>
      </c>
    </row>
    <row r="247" spans="36:36" ht="14.25" customHeight="1" x14ac:dyDescent="0.25">
      <c r="AJ247" s="32" t="e">
        <f>IF(SUM(#REF!)&gt;0,1,0)</f>
        <v>#REF!</v>
      </c>
    </row>
    <row r="248" spans="36:36" ht="14.25" customHeight="1" x14ac:dyDescent="0.25">
      <c r="AJ248" s="32" t="e">
        <f>IF(SUM(#REF!)&gt;0,1,0)</f>
        <v>#REF!</v>
      </c>
    </row>
    <row r="249" spans="36:36" ht="14.25" customHeight="1" x14ac:dyDescent="0.25">
      <c r="AJ249" s="32" t="e">
        <f>IF(SUM(#REF!)&gt;0,1,0)</f>
        <v>#REF!</v>
      </c>
    </row>
    <row r="250" spans="36:36" ht="14.25" customHeight="1" x14ac:dyDescent="0.25">
      <c r="AJ250" s="32" t="e">
        <f>IF(SUM(#REF!)&gt;0,1,0)</f>
        <v>#REF!</v>
      </c>
    </row>
    <row r="251" spans="36:36" ht="14.25" customHeight="1" x14ac:dyDescent="0.25">
      <c r="AJ251" s="32" t="e">
        <f>IF(SUM(#REF!)&gt;0,1,0)</f>
        <v>#REF!</v>
      </c>
    </row>
    <row r="252" spans="36:36" ht="14.25" customHeight="1" x14ac:dyDescent="0.25">
      <c r="AJ252" s="32" t="e">
        <f>IF(SUM(#REF!)&gt;0,1,0)</f>
        <v>#REF!</v>
      </c>
    </row>
    <row r="253" spans="36:36" ht="14.25" customHeight="1" x14ac:dyDescent="0.25">
      <c r="AJ253" s="32" t="e">
        <f>IF(SUM(#REF!)&gt;0,1,0)</f>
        <v>#REF!</v>
      </c>
    </row>
    <row r="254" spans="36:36" ht="14.25" customHeight="1" x14ac:dyDescent="0.25">
      <c r="AJ254" s="32" t="e">
        <f>IF(SUM(#REF!)&gt;0,1,0)</f>
        <v>#REF!</v>
      </c>
    </row>
    <row r="255" spans="36:36" ht="14.25" customHeight="1" x14ac:dyDescent="0.25">
      <c r="AJ255" s="32" t="e">
        <f>IF(SUM(#REF!)&gt;0,1,0)</f>
        <v>#REF!</v>
      </c>
    </row>
    <row r="256" spans="36:36" ht="14.25" customHeight="1" x14ac:dyDescent="0.25">
      <c r="AJ256" s="32" t="e">
        <f>IF(SUM(#REF!)&gt;0,1,0)</f>
        <v>#REF!</v>
      </c>
    </row>
    <row r="257" spans="1:36" ht="15.75" customHeight="1" x14ac:dyDescent="0.25">
      <c r="AJ257" s="32" t="e">
        <f>IF(SUM(#REF!)&gt;0,1,0)</f>
        <v>#REF!</v>
      </c>
    </row>
    <row r="258" spans="1:36" ht="15.75" customHeight="1" x14ac:dyDescent="0.25">
      <c r="AJ258" s="32" t="e">
        <f>IF(SUM(#REF!)&gt;0,1,0)</f>
        <v>#REF!</v>
      </c>
    </row>
    <row r="259" spans="1:36" ht="15.75" customHeight="1" x14ac:dyDescent="0.25">
      <c r="AJ259" s="32" t="e">
        <f>IF(SUM(#REF!)&gt;0,1,0)</f>
        <v>#REF!</v>
      </c>
    </row>
    <row r="260" spans="1:36" ht="15.75" customHeight="1" x14ac:dyDescent="0.25">
      <c r="AJ260" s="32" t="e">
        <f>IF(SUM(#REF!)&gt;0,1,0)</f>
        <v>#REF!</v>
      </c>
    </row>
    <row r="261" spans="1:36" ht="15.75" customHeight="1" x14ac:dyDescent="0.25">
      <c r="AJ261" s="32" t="e">
        <f>IF(SUM(#REF!)&gt;0,1,0)</f>
        <v>#REF!</v>
      </c>
    </row>
    <row r="262" spans="1:36" ht="15.75" customHeight="1" x14ac:dyDescent="0.25">
      <c r="AJ262" s="32" t="e">
        <f>IF(SUM(#REF!)&gt;0,1,0)</f>
        <v>#REF!</v>
      </c>
    </row>
    <row r="263" spans="1:36" ht="15.75" customHeight="1" x14ac:dyDescent="0.25">
      <c r="AJ263" s="32" t="e">
        <f>IF(SUM(#REF!)&gt;0,1,0)</f>
        <v>#REF!</v>
      </c>
    </row>
    <row r="264" spans="1:36" s="24" customFormat="1" ht="15" customHeight="1" x14ac:dyDescent="0.25">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c r="AJ264" s="33" t="e">
        <f>SUM(#REF!-#REF!)</f>
        <v>#REF!</v>
      </c>
    </row>
    <row r="265" spans="1:36" s="24" customFormat="1" ht="15" customHeight="1" x14ac:dyDescent="0.25">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row>
    <row r="266" spans="1:36" s="24" customFormat="1" ht="15" customHeight="1" x14ac:dyDescent="0.25">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row>
    <row r="267" spans="1:36" s="24" customFormat="1" ht="9" customHeight="1" x14ac:dyDescent="0.25">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row>
    <row r="268" spans="1:36" s="24" customFormat="1" ht="15" customHeight="1" x14ac:dyDescent="0.25">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row>
    <row r="269" spans="1:36" s="24" customFormat="1" ht="6.75" customHeight="1" x14ac:dyDescent="0.25">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row>
    <row r="270" spans="1:36" s="24" customFormat="1" ht="15" customHeight="1" x14ac:dyDescent="0.25">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row>
    <row r="271" spans="1:36" s="24" customFormat="1" ht="15" customHeight="1" x14ac:dyDescent="0.25">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row>
    <row r="272" spans="1:36" s="24" customFormat="1" ht="15" customHeight="1" x14ac:dyDescent="0.25">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row>
    <row r="273" spans="1:33" s="24" customFormat="1" ht="15" customHeight="1" x14ac:dyDescent="0.25">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row>
    <row r="274" spans="1:33" s="24" customFormat="1" ht="15" customHeight="1" x14ac:dyDescent="0.25">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row>
    <row r="275" spans="1:33" s="24" customFormat="1" ht="15" customHeight="1" x14ac:dyDescent="0.25">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row>
    <row r="276" spans="1:33" s="24" customFormat="1" ht="15" customHeight="1" x14ac:dyDescent="0.25">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row>
    <row r="277" spans="1:33" s="24" customFormat="1" ht="15" customHeight="1" x14ac:dyDescent="0.25">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row>
    <row r="278" spans="1:33" s="24" customFormat="1" ht="17.55" customHeight="1" x14ac:dyDescent="0.25">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row>
    <row r="279" spans="1:33" s="24" customFormat="1" ht="4.95" customHeight="1" x14ac:dyDescent="0.25">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row>
    <row r="280" spans="1:33" s="24" customFormat="1" ht="15" customHeight="1" x14ac:dyDescent="0.25">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row>
    <row r="281" spans="1:33" s="24" customFormat="1" ht="9" customHeight="1" x14ac:dyDescent="0.25">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row>
    <row r="282" spans="1:33" s="24" customFormat="1" ht="15" customHeight="1" x14ac:dyDescent="0.25">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row>
    <row r="283" spans="1:33" s="24" customFormat="1" ht="15" customHeight="1" x14ac:dyDescent="0.25">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row>
    <row r="284" spans="1:33" s="24" customFormat="1" ht="15" customHeight="1" x14ac:dyDescent="0.25">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row>
    <row r="285" spans="1:33" s="24" customFormat="1" ht="15" customHeight="1" x14ac:dyDescent="0.25">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row>
    <row r="286" spans="1:33" s="24" customFormat="1" ht="15" customHeight="1" x14ac:dyDescent="0.25">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row>
    <row r="287" spans="1:33" s="24" customFormat="1" ht="15" customHeight="1" x14ac:dyDescent="0.25">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row>
    <row r="288" spans="1:33" s="24" customFormat="1" ht="15" customHeight="1" x14ac:dyDescent="0.25">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row>
    <row r="289" spans="1:33" s="24" customFormat="1" ht="15" customHeight="1" x14ac:dyDescent="0.25">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row>
    <row r="290" spans="1:33" s="24" customFormat="1" ht="6.75" customHeight="1" x14ac:dyDescent="0.25">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row>
    <row r="291" spans="1:33" s="24" customFormat="1" ht="15" customHeight="1" x14ac:dyDescent="0.25">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row>
    <row r="292" spans="1:33" s="24" customFormat="1" ht="15" customHeight="1" x14ac:dyDescent="0.25">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row>
    <row r="293" spans="1:33" s="24" customFormat="1" ht="15" customHeight="1" x14ac:dyDescent="0.25">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row>
    <row r="294" spans="1:33" s="24" customFormat="1" ht="15" customHeight="1" x14ac:dyDescent="0.25">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row>
    <row r="295" spans="1:33" s="24" customFormat="1" ht="15" customHeight="1" x14ac:dyDescent="0.25">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row>
    <row r="296" spans="1:33" s="24" customFormat="1" ht="15" customHeight="1" x14ac:dyDescent="0.25">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row>
    <row r="297" spans="1:33" s="24" customFormat="1" ht="15" customHeight="1" x14ac:dyDescent="0.25">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row>
    <row r="298" spans="1:33" s="24" customFormat="1" ht="6" customHeight="1" x14ac:dyDescent="0.25">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row>
    <row r="299" spans="1:33" s="24" customFormat="1" ht="15" customHeight="1" x14ac:dyDescent="0.25">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row>
    <row r="300" spans="1:33" s="24" customFormat="1" ht="15" customHeight="1" x14ac:dyDescent="0.25">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row>
    <row r="301" spans="1:33" s="24" customFormat="1" ht="6" customHeight="1" x14ac:dyDescent="0.25">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row>
    <row r="302" spans="1:33" s="24" customFormat="1" ht="13.5" customHeight="1" x14ac:dyDescent="0.25">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row>
    <row r="303" spans="1:33" ht="11.25" customHeight="1" x14ac:dyDescent="0.25"/>
    <row r="304" spans="1:33" ht="15" customHeight="1" x14ac:dyDescent="0.25"/>
    <row r="305" ht="14.55" customHeight="1" x14ac:dyDescent="0.25"/>
    <row r="306" ht="1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20.25" customHeight="1" x14ac:dyDescent="0.25"/>
    <row r="337" ht="15" customHeight="1" x14ac:dyDescent="0.25"/>
    <row r="338" ht="15" customHeight="1" x14ac:dyDescent="0.25"/>
    <row r="339" ht="15" customHeight="1" x14ac:dyDescent="0.25"/>
    <row r="340" ht="15" customHeight="1" x14ac:dyDescent="0.25"/>
    <row r="341" ht="18.75" customHeight="1" x14ac:dyDescent="0.25"/>
    <row r="342" ht="18.75" customHeight="1" x14ac:dyDescent="0.25"/>
    <row r="343" ht="18.75" customHeight="1" x14ac:dyDescent="0.25"/>
    <row r="344" ht="18.75" customHeight="1" x14ac:dyDescent="0.25"/>
    <row r="345" ht="18.75" customHeight="1" x14ac:dyDescent="0.25"/>
    <row r="346" ht="18.75" customHeight="1" x14ac:dyDescent="0.25"/>
    <row r="347" ht="18.75" customHeight="1" x14ac:dyDescent="0.25"/>
    <row r="348" ht="18.75" customHeight="1" x14ac:dyDescent="0.25"/>
    <row r="349" ht="18.75" customHeight="1" x14ac:dyDescent="0.25"/>
    <row r="350" ht="18.75" customHeight="1" x14ac:dyDescent="0.25"/>
    <row r="351" ht="18.75" customHeight="1" x14ac:dyDescent="0.25"/>
    <row r="352" ht="18.75" customHeight="1" x14ac:dyDescent="0.25"/>
    <row r="354" ht="15.75" customHeight="1" x14ac:dyDescent="0.25"/>
    <row r="355" ht="15.75" customHeight="1" x14ac:dyDescent="0.25"/>
    <row r="356" ht="15.75" customHeight="1" x14ac:dyDescent="0.25"/>
    <row r="357" ht="12.6" customHeight="1" x14ac:dyDescent="0.25"/>
    <row r="359" ht="20.25" customHeight="1" x14ac:dyDescent="0.25"/>
    <row r="360" ht="20.25" customHeight="1" x14ac:dyDescent="0.25"/>
    <row r="361" ht="20.25" customHeight="1" x14ac:dyDescent="0.25"/>
    <row r="362" ht="16.95" customHeight="1" x14ac:dyDescent="0.25"/>
  </sheetData>
  <sheetProtection selectLockedCells="1"/>
  <protectedRanges>
    <protectedRange sqref="D42:H60 D69:H69 D84:H84" name="Range1"/>
    <protectedRange sqref="D14 D9:E11" name="Range1_1"/>
    <protectedRange sqref="C30:G34 D23:H27" name="Range1_2"/>
  </protectedRanges>
  <mergeCells count="50">
    <mergeCell ref="C84:H84"/>
    <mergeCell ref="B36:I36"/>
    <mergeCell ref="C70:H70"/>
    <mergeCell ref="C87:H87"/>
    <mergeCell ref="C61:H61"/>
    <mergeCell ref="B86:I86"/>
    <mergeCell ref="C69:H69"/>
    <mergeCell ref="C39:H39"/>
    <mergeCell ref="D63:H63"/>
    <mergeCell ref="D101:E101"/>
    <mergeCell ref="G101:H101"/>
    <mergeCell ref="C89:H89"/>
    <mergeCell ref="C90:H90"/>
    <mergeCell ref="C91:H91"/>
    <mergeCell ref="C95:H95"/>
    <mergeCell ref="C96:H96"/>
    <mergeCell ref="C97:H97"/>
    <mergeCell ref="C98:H98"/>
    <mergeCell ref="C99:H99"/>
    <mergeCell ref="C4:H4"/>
    <mergeCell ref="C2:H2"/>
    <mergeCell ref="C62:H62"/>
    <mergeCell ref="C38:H38"/>
    <mergeCell ref="C5:D5"/>
    <mergeCell ref="C6:D6"/>
    <mergeCell ref="D9:E9"/>
    <mergeCell ref="D10:E10"/>
    <mergeCell ref="D11:H11"/>
    <mergeCell ref="D8:E8"/>
    <mergeCell ref="C20:H20"/>
    <mergeCell ref="C21:H21"/>
    <mergeCell ref="C28:G28"/>
    <mergeCell ref="C35:H35"/>
    <mergeCell ref="C53:H57"/>
    <mergeCell ref="D104:E104"/>
    <mergeCell ref="H29:I29"/>
    <mergeCell ref="H30:I30"/>
    <mergeCell ref="H31:I31"/>
    <mergeCell ref="H32:I32"/>
    <mergeCell ref="H33:I33"/>
    <mergeCell ref="H34:I34"/>
    <mergeCell ref="B37:I37"/>
    <mergeCell ref="B60:I60"/>
    <mergeCell ref="C52:H52"/>
    <mergeCell ref="C51:H51"/>
    <mergeCell ref="D103:E103"/>
    <mergeCell ref="G103:H103"/>
    <mergeCell ref="C92:H92"/>
    <mergeCell ref="C93:H93"/>
    <mergeCell ref="C94:H94"/>
  </mergeCells>
  <phoneticPr fontId="2" type="noConversion"/>
  <dataValidations count="2">
    <dataValidation type="list" allowBlank="1" showInputMessage="1" showErrorMessage="1" sqref="E6" xr:uid="{00000000-0002-0000-0100-000000000000}">
      <formula1>$K$2:$K$11</formula1>
    </dataValidation>
    <dataValidation type="list" allowBlank="1" showInputMessage="1" showErrorMessage="1" sqref="F30:F34" xr:uid="{00000000-0002-0000-0100-000001000000}">
      <formula1>$J$28:$J$34</formula1>
    </dataValidation>
  </dataValidations>
  <printOptions horizontalCentered="1"/>
  <pageMargins left="0.25" right="0.25" top="0.4" bottom="0.4" header="0.3" footer="0.3"/>
  <pageSetup paperSize="5" fitToHeight="0" orientation="landscape" r:id="rId1"/>
  <headerFooter alignWithMargins="0">
    <oddFooter>&amp;C&amp;P</oddFooter>
  </headerFooter>
  <rowBreaks count="3" manualBreakCount="3">
    <brk id="34" min="1" max="8" man="1"/>
    <brk id="58" min="1" max="8" man="1"/>
    <brk id="84" min="1" max="8"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2:AQ206"/>
  <sheetViews>
    <sheetView showGridLines="0" showRowColHeaders="0" topLeftCell="B28" zoomScaleNormal="100" workbookViewId="0">
      <selection activeCell="B2" sqref="B2:I2"/>
    </sheetView>
  </sheetViews>
  <sheetFormatPr defaultColWidth="8.77734375" defaultRowHeight="15.75" customHeight="1" x14ac:dyDescent="0.3"/>
  <cols>
    <col min="1" max="1" width="3.77734375" style="51" customWidth="1"/>
    <col min="2" max="2" width="9.77734375" style="51" customWidth="1"/>
    <col min="3" max="3" width="51.44140625" style="51" bestFit="1" customWidth="1"/>
    <col min="4" max="9" width="25" style="51" customWidth="1"/>
    <col min="10" max="26" width="3" style="51" customWidth="1"/>
    <col min="27" max="27" width="2.77734375" style="51" customWidth="1"/>
    <col min="28" max="32" width="3" style="51" customWidth="1"/>
    <col min="33" max="59" width="2.77734375" style="51" customWidth="1"/>
    <col min="60" max="16384" width="8.77734375" style="51"/>
  </cols>
  <sheetData>
    <row r="2" spans="1:43" ht="25.8" x14ac:dyDescent="0.3">
      <c r="A2" s="4"/>
      <c r="B2" s="273" t="s">
        <v>337</v>
      </c>
      <c r="C2" s="274"/>
      <c r="D2" s="274"/>
      <c r="E2" s="274"/>
      <c r="F2" s="274"/>
      <c r="G2" s="274"/>
      <c r="H2" s="274"/>
      <c r="I2" s="275"/>
      <c r="J2" s="4"/>
      <c r="K2" s="4"/>
      <c r="L2" s="4"/>
    </row>
    <row r="3" spans="1:43" ht="21" customHeight="1" x14ac:dyDescent="0.35">
      <c r="A3" s="52"/>
      <c r="B3" s="276" t="s">
        <v>291</v>
      </c>
      <c r="C3" s="277"/>
      <c r="D3" s="277"/>
      <c r="E3" s="277"/>
      <c r="F3" s="277"/>
      <c r="G3" s="277"/>
      <c r="H3" s="277"/>
      <c r="I3" s="278"/>
      <c r="J3" s="53"/>
      <c r="K3" s="53"/>
      <c r="L3" s="54"/>
      <c r="M3" s="55"/>
      <c r="N3" s="55"/>
      <c r="O3" s="55"/>
      <c r="P3" s="55"/>
      <c r="Q3" s="55"/>
      <c r="R3" s="55"/>
      <c r="S3" s="55"/>
      <c r="T3" s="55"/>
      <c r="U3" s="55"/>
      <c r="V3" s="55"/>
      <c r="W3" s="55"/>
      <c r="X3" s="55"/>
      <c r="Y3" s="55"/>
      <c r="Z3" s="55"/>
      <c r="AA3" s="55"/>
      <c r="AB3" s="55"/>
      <c r="AC3" s="55"/>
      <c r="AD3" s="55"/>
      <c r="AE3" s="55"/>
      <c r="AF3" s="55"/>
      <c r="AG3" s="56"/>
      <c r="AH3" s="56"/>
      <c r="AI3" s="56"/>
      <c r="AJ3" s="56"/>
      <c r="AK3" s="56"/>
      <c r="AL3" s="56"/>
      <c r="AM3" s="56"/>
      <c r="AN3" s="56"/>
      <c r="AO3" s="56"/>
      <c r="AP3" s="56"/>
      <c r="AQ3" s="56"/>
    </row>
    <row r="4" spans="1:43" s="61" customFormat="1" ht="15" customHeight="1" x14ac:dyDescent="0.25">
      <c r="A4" s="7"/>
      <c r="B4" s="238" t="s">
        <v>308</v>
      </c>
      <c r="C4" s="239"/>
      <c r="D4" s="239"/>
      <c r="E4" s="239"/>
      <c r="F4" s="239"/>
      <c r="G4" s="239"/>
      <c r="H4" s="239"/>
      <c r="I4" s="240"/>
      <c r="J4" s="57"/>
      <c r="K4" s="57"/>
      <c r="L4" s="58"/>
      <c r="M4" s="59"/>
      <c r="N4" s="59"/>
      <c r="O4" s="59"/>
      <c r="P4" s="59"/>
      <c r="Q4" s="59"/>
      <c r="R4" s="59"/>
      <c r="S4" s="59"/>
      <c r="T4" s="59"/>
      <c r="U4" s="59"/>
      <c r="V4" s="59"/>
      <c r="W4" s="59"/>
      <c r="X4" s="59"/>
      <c r="Y4" s="59"/>
      <c r="Z4" s="59"/>
      <c r="AA4" s="59"/>
      <c r="AB4" s="59"/>
      <c r="AC4" s="59"/>
      <c r="AD4" s="59"/>
      <c r="AE4" s="59"/>
      <c r="AF4" s="59"/>
      <c r="AG4" s="59"/>
      <c r="AH4" s="59"/>
      <c r="AI4" s="59"/>
      <c r="AJ4" s="60"/>
      <c r="AK4" s="60"/>
      <c r="AL4" s="60"/>
      <c r="AM4" s="60"/>
      <c r="AN4" s="60"/>
      <c r="AO4" s="60"/>
      <c r="AP4" s="60"/>
      <c r="AQ4" s="60"/>
    </row>
    <row r="5" spans="1:43" ht="18.75" customHeight="1" x14ac:dyDescent="0.3">
      <c r="A5" s="4"/>
      <c r="B5" s="276" t="s">
        <v>318</v>
      </c>
      <c r="C5" s="277"/>
      <c r="D5" s="277"/>
      <c r="E5" s="277"/>
      <c r="F5" s="277"/>
      <c r="G5" s="277"/>
      <c r="H5" s="277"/>
      <c r="I5" s="278"/>
      <c r="J5" s="4"/>
      <c r="K5" s="4"/>
      <c r="L5" s="5"/>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row>
    <row r="6" spans="1:43" ht="16.5" customHeight="1" x14ac:dyDescent="0.3">
      <c r="A6" s="62"/>
      <c r="B6" s="62"/>
      <c r="C6" s="63" t="s">
        <v>270</v>
      </c>
      <c r="D6" s="269"/>
      <c r="E6" s="270"/>
      <c r="F6" s="12"/>
      <c r="G6" s="64"/>
      <c r="H6" s="64"/>
      <c r="I6" s="4"/>
      <c r="J6" s="12"/>
      <c r="K6" s="12"/>
      <c r="L6" s="65"/>
      <c r="M6" s="66"/>
      <c r="N6" s="66"/>
      <c r="O6" s="66"/>
      <c r="P6" s="66"/>
      <c r="Q6" s="66"/>
      <c r="R6" s="66"/>
      <c r="S6" s="66"/>
      <c r="T6" s="66"/>
      <c r="U6" s="66"/>
      <c r="V6" s="66"/>
      <c r="W6" s="66"/>
      <c r="X6" s="66"/>
      <c r="Y6" s="66"/>
      <c r="Z6" s="66"/>
      <c r="AA6" s="66"/>
      <c r="AB6" s="66"/>
      <c r="AC6" s="66"/>
      <c r="AD6" s="66"/>
      <c r="AE6" s="66"/>
      <c r="AF6" s="66"/>
      <c r="AG6" s="66"/>
      <c r="AH6" s="66"/>
      <c r="AI6" s="66"/>
      <c r="AJ6" s="56"/>
      <c r="AK6" s="56"/>
      <c r="AL6" s="56"/>
      <c r="AM6" s="56"/>
      <c r="AN6" s="56"/>
      <c r="AO6" s="56"/>
      <c r="AP6" s="56"/>
      <c r="AQ6" s="56"/>
    </row>
    <row r="7" spans="1:43" ht="16.5" customHeight="1" x14ac:dyDescent="0.3">
      <c r="A7" s="62"/>
      <c r="B7" s="62"/>
      <c r="C7" s="63" t="s">
        <v>246</v>
      </c>
      <c r="D7" s="266"/>
      <c r="E7" s="267"/>
      <c r="F7" s="4"/>
      <c r="G7" s="4"/>
      <c r="H7" s="4"/>
      <c r="I7" s="4"/>
      <c r="J7" s="12"/>
      <c r="K7" s="12"/>
      <c r="L7" s="5" t="s">
        <v>164</v>
      </c>
      <c r="M7" s="67"/>
      <c r="N7" s="66"/>
      <c r="O7" s="66"/>
      <c r="P7" s="66"/>
      <c r="Q7" s="66"/>
      <c r="R7" s="66"/>
      <c r="S7" s="66"/>
      <c r="T7" s="66"/>
      <c r="U7" s="66"/>
      <c r="V7" s="66"/>
      <c r="W7" s="66"/>
      <c r="X7" s="66"/>
      <c r="Y7" s="66"/>
      <c r="Z7" s="66"/>
      <c r="AA7" s="66"/>
      <c r="AB7" s="66"/>
      <c r="AC7" s="66"/>
      <c r="AD7" s="66"/>
      <c r="AE7" s="66"/>
      <c r="AF7" s="66"/>
      <c r="AG7" s="66"/>
      <c r="AH7" s="66"/>
      <c r="AI7" s="66"/>
      <c r="AJ7" s="56"/>
      <c r="AK7" s="56"/>
      <c r="AL7" s="56"/>
      <c r="AM7" s="56"/>
      <c r="AN7" s="56"/>
      <c r="AO7" s="56"/>
      <c r="AP7" s="56"/>
      <c r="AQ7" s="56"/>
    </row>
    <row r="8" spans="1:43" ht="15.75" customHeight="1" x14ac:dyDescent="0.3">
      <c r="A8" s="62"/>
      <c r="B8" s="62"/>
      <c r="C8" s="63" t="s">
        <v>256</v>
      </c>
      <c r="D8" s="264"/>
      <c r="E8" s="264"/>
      <c r="F8" s="264"/>
      <c r="G8" s="264"/>
      <c r="H8" s="264"/>
      <c r="I8" s="4"/>
      <c r="J8" s="12"/>
      <c r="K8" s="12"/>
      <c r="L8" s="5" t="s">
        <v>233</v>
      </c>
      <c r="M8" s="67"/>
      <c r="N8" s="66"/>
      <c r="O8" s="66"/>
      <c r="P8" s="66"/>
      <c r="Q8" s="66"/>
      <c r="R8" s="66"/>
      <c r="S8" s="66"/>
      <c r="T8" s="66"/>
      <c r="U8" s="66"/>
      <c r="V8" s="66"/>
      <c r="W8" s="66"/>
      <c r="X8" s="66"/>
      <c r="Y8" s="66"/>
      <c r="Z8" s="66"/>
      <c r="AA8" s="66"/>
      <c r="AB8" s="66"/>
      <c r="AC8" s="66"/>
      <c r="AD8" s="66"/>
      <c r="AE8" s="66"/>
      <c r="AF8" s="66"/>
      <c r="AG8" s="66"/>
      <c r="AH8" s="66"/>
      <c r="AI8" s="66"/>
      <c r="AJ8" s="56"/>
      <c r="AK8" s="56"/>
      <c r="AL8" s="56"/>
      <c r="AM8" s="56"/>
      <c r="AN8" s="56"/>
      <c r="AO8" s="56"/>
      <c r="AP8" s="56"/>
      <c r="AQ8" s="56"/>
    </row>
    <row r="9" spans="1:43" ht="18.75" customHeight="1" x14ac:dyDescent="0.35">
      <c r="A9" s="52"/>
      <c r="B9" s="34"/>
      <c r="C9" s="63" t="s">
        <v>309</v>
      </c>
      <c r="D9" s="266"/>
      <c r="E9" s="267"/>
      <c r="F9" s="145" t="s">
        <v>254</v>
      </c>
      <c r="G9" s="165"/>
      <c r="H9" s="280" t="s">
        <v>310</v>
      </c>
      <c r="I9" s="281"/>
      <c r="J9" s="12"/>
      <c r="K9" s="12"/>
      <c r="L9" s="8" t="s">
        <v>165</v>
      </c>
      <c r="M9" s="67"/>
      <c r="N9" s="66"/>
      <c r="O9" s="66"/>
      <c r="P9" s="66"/>
      <c r="Q9" s="66"/>
      <c r="R9" s="66"/>
      <c r="S9" s="67"/>
      <c r="T9" s="68"/>
      <c r="U9" s="68"/>
      <c r="V9" s="68"/>
      <c r="W9" s="68"/>
      <c r="X9" s="68"/>
      <c r="Y9" s="68"/>
      <c r="Z9" s="68"/>
      <c r="AA9" s="68"/>
      <c r="AB9" s="68"/>
      <c r="AC9" s="68"/>
      <c r="AD9" s="68"/>
      <c r="AE9" s="68"/>
      <c r="AF9" s="68"/>
      <c r="AG9" s="56"/>
      <c r="AH9" s="56"/>
      <c r="AI9" s="56"/>
      <c r="AJ9" s="56"/>
      <c r="AK9" s="56"/>
      <c r="AL9" s="56"/>
      <c r="AM9" s="56"/>
      <c r="AN9" s="56"/>
      <c r="AO9" s="56"/>
      <c r="AP9" s="56"/>
      <c r="AQ9" s="56"/>
    </row>
    <row r="10" spans="1:43" ht="18.75" customHeight="1" x14ac:dyDescent="0.35">
      <c r="A10" s="52"/>
      <c r="B10" s="34"/>
      <c r="C10" s="63"/>
      <c r="D10" s="166"/>
      <c r="E10" s="166"/>
      <c r="F10" s="145" t="s">
        <v>255</v>
      </c>
      <c r="G10" s="165"/>
      <c r="H10" s="280" t="s">
        <v>310</v>
      </c>
      <c r="I10" s="281"/>
      <c r="J10" s="12"/>
      <c r="K10" s="12"/>
      <c r="L10" s="8"/>
      <c r="M10" s="67"/>
      <c r="N10" s="66"/>
      <c r="O10" s="66"/>
      <c r="P10" s="66"/>
      <c r="Q10" s="66"/>
      <c r="R10" s="66"/>
      <c r="S10" s="67"/>
      <c r="T10" s="68"/>
      <c r="U10" s="68"/>
      <c r="V10" s="68"/>
      <c r="W10" s="68"/>
      <c r="X10" s="68"/>
      <c r="Y10" s="68"/>
      <c r="Z10" s="68"/>
      <c r="AA10" s="68"/>
      <c r="AB10" s="68"/>
      <c r="AC10" s="68"/>
      <c r="AD10" s="68"/>
      <c r="AE10" s="68"/>
      <c r="AF10" s="68"/>
      <c r="AG10" s="161"/>
      <c r="AH10" s="161"/>
      <c r="AI10" s="161"/>
      <c r="AJ10" s="161"/>
      <c r="AK10" s="161"/>
      <c r="AL10" s="161"/>
      <c r="AM10" s="161"/>
      <c r="AN10" s="161"/>
      <c r="AO10" s="161"/>
      <c r="AP10" s="161"/>
      <c r="AQ10" s="161"/>
    </row>
    <row r="11" spans="1:43" ht="11.25" customHeight="1" x14ac:dyDescent="0.3">
      <c r="A11" s="10"/>
      <c r="B11" s="4"/>
      <c r="C11" s="10"/>
      <c r="D11" s="69"/>
      <c r="E11" s="69"/>
      <c r="F11" s="10"/>
      <c r="G11" s="12"/>
      <c r="H11" s="12"/>
      <c r="I11" s="4"/>
      <c r="J11" s="4"/>
      <c r="K11" s="4"/>
      <c r="L11" s="5"/>
      <c r="M11" s="70"/>
      <c r="N11" s="70"/>
      <c r="O11" s="70"/>
      <c r="P11" s="70"/>
      <c r="Q11" s="70"/>
      <c r="R11" s="70"/>
      <c r="S11" s="70"/>
      <c r="T11" s="70"/>
      <c r="U11" s="70"/>
      <c r="V11" s="70"/>
      <c r="W11" s="70"/>
      <c r="X11" s="70"/>
      <c r="Y11" s="70"/>
      <c r="Z11" s="70"/>
      <c r="AA11" s="70"/>
      <c r="AB11" s="70"/>
      <c r="AC11" s="70"/>
      <c r="AD11" s="70"/>
      <c r="AE11" s="70"/>
      <c r="AF11" s="70"/>
      <c r="AG11" s="56"/>
      <c r="AH11" s="56"/>
      <c r="AI11" s="56"/>
      <c r="AJ11" s="56"/>
      <c r="AK11" s="56"/>
      <c r="AL11" s="56"/>
      <c r="AM11" s="56"/>
      <c r="AN11" s="56"/>
      <c r="AO11" s="56"/>
      <c r="AP11" s="56"/>
      <c r="AQ11" s="56"/>
    </row>
    <row r="12" spans="1:43" ht="16.5" customHeight="1" x14ac:dyDescent="0.3">
      <c r="A12" s="35"/>
      <c r="B12" s="276" t="s">
        <v>319</v>
      </c>
      <c r="C12" s="277"/>
      <c r="D12" s="277"/>
      <c r="E12" s="277"/>
      <c r="F12" s="277"/>
      <c r="G12" s="277"/>
      <c r="H12" s="277"/>
      <c r="I12" s="278"/>
      <c r="J12" s="10"/>
      <c r="K12" s="10"/>
      <c r="L12" s="71"/>
      <c r="M12" s="72"/>
      <c r="N12" s="72"/>
      <c r="O12" s="72"/>
      <c r="P12" s="72"/>
      <c r="Q12" s="72"/>
      <c r="R12" s="72"/>
      <c r="S12" s="72"/>
      <c r="T12" s="72"/>
      <c r="U12" s="72"/>
      <c r="V12" s="72"/>
      <c r="W12" s="72"/>
      <c r="X12" s="72"/>
      <c r="Y12" s="72"/>
      <c r="Z12" s="72"/>
      <c r="AA12" s="72"/>
      <c r="AB12" s="72"/>
      <c r="AC12" s="72"/>
      <c r="AD12" s="72"/>
      <c r="AE12" s="72"/>
      <c r="AF12" s="72"/>
      <c r="AG12" s="56"/>
      <c r="AH12" s="56"/>
      <c r="AI12" s="56"/>
      <c r="AJ12" s="56"/>
      <c r="AK12" s="56"/>
      <c r="AL12" s="56"/>
      <c r="AM12" s="56"/>
      <c r="AN12" s="56"/>
      <c r="AO12" s="56"/>
      <c r="AP12" s="56"/>
      <c r="AQ12" s="56"/>
    </row>
    <row r="13" spans="1:43" ht="22.5" customHeight="1" x14ac:dyDescent="0.3">
      <c r="A13" s="73"/>
      <c r="B13" s="73"/>
      <c r="C13" s="138" t="s">
        <v>324</v>
      </c>
      <c r="D13" s="138" t="s">
        <v>224</v>
      </c>
      <c r="E13" s="138" t="s">
        <v>166</v>
      </c>
      <c r="F13" s="138" t="s">
        <v>167</v>
      </c>
      <c r="G13" s="138" t="s">
        <v>168</v>
      </c>
      <c r="H13" s="138" t="s">
        <v>0</v>
      </c>
      <c r="I13" s="138" t="s">
        <v>234</v>
      </c>
      <c r="J13" s="10"/>
      <c r="K13" s="10"/>
      <c r="L13" s="71"/>
      <c r="M13" s="72"/>
      <c r="N13" s="72"/>
      <c r="O13" s="72"/>
      <c r="P13" s="72"/>
      <c r="Q13" s="72"/>
      <c r="R13" s="72"/>
      <c r="S13" s="72"/>
      <c r="T13" s="72"/>
      <c r="U13" s="72"/>
      <c r="V13" s="72"/>
      <c r="W13" s="72"/>
      <c r="X13" s="72"/>
      <c r="Y13" s="72"/>
      <c r="Z13" s="72"/>
      <c r="AA13" s="72"/>
      <c r="AB13" s="72"/>
      <c r="AC13" s="72"/>
      <c r="AD13" s="72"/>
      <c r="AE13" s="72"/>
      <c r="AF13" s="72"/>
      <c r="AG13" s="56"/>
      <c r="AH13" s="56"/>
      <c r="AI13" s="56"/>
      <c r="AJ13" s="56"/>
      <c r="AK13" s="56"/>
      <c r="AL13" s="56"/>
      <c r="AM13" s="56"/>
      <c r="AN13" s="56"/>
      <c r="AO13" s="56"/>
      <c r="AP13" s="56"/>
      <c r="AQ13" s="56"/>
    </row>
    <row r="14" spans="1:43" ht="18" customHeight="1" x14ac:dyDescent="0.3">
      <c r="A14" s="139"/>
      <c r="B14" s="74" t="s">
        <v>320</v>
      </c>
      <c r="C14" s="50"/>
      <c r="D14" s="50"/>
      <c r="E14" s="50"/>
      <c r="F14" s="50"/>
      <c r="G14" s="50"/>
      <c r="H14" s="50"/>
      <c r="I14" s="75" t="str">
        <f>IF(H14&lt;&gt;0,H14/E14,"")</f>
        <v/>
      </c>
      <c r="J14" s="10"/>
      <c r="K14" s="10"/>
      <c r="L14" s="71"/>
      <c r="M14" s="72"/>
      <c r="N14" s="72"/>
      <c r="O14" s="72"/>
      <c r="P14" s="72"/>
      <c r="Q14" s="72"/>
      <c r="R14" s="72"/>
      <c r="S14" s="72"/>
      <c r="T14" s="72"/>
      <c r="U14" s="72"/>
      <c r="V14" s="72"/>
      <c r="W14" s="72"/>
      <c r="X14" s="72"/>
      <c r="Y14" s="72"/>
      <c r="Z14" s="72"/>
      <c r="AA14" s="72"/>
      <c r="AB14" s="72"/>
      <c r="AC14" s="72"/>
      <c r="AD14" s="72"/>
      <c r="AE14" s="72"/>
      <c r="AF14" s="72"/>
      <c r="AG14" s="56"/>
      <c r="AH14" s="56"/>
      <c r="AI14" s="56"/>
      <c r="AJ14" s="56"/>
      <c r="AK14" s="56"/>
      <c r="AL14" s="56"/>
      <c r="AM14" s="56"/>
      <c r="AN14" s="56"/>
      <c r="AO14" s="56"/>
      <c r="AP14" s="56"/>
      <c r="AQ14" s="56"/>
    </row>
    <row r="15" spans="1:43" ht="18.75" customHeight="1" x14ac:dyDescent="0.3">
      <c r="A15" s="4"/>
      <c r="B15" s="74" t="s">
        <v>321</v>
      </c>
      <c r="C15" s="50"/>
      <c r="D15" s="50"/>
      <c r="E15" s="50"/>
      <c r="F15" s="50"/>
      <c r="G15" s="50"/>
      <c r="H15" s="50"/>
      <c r="I15" s="75" t="str">
        <f>IF(H15&lt;&gt;0,H15/E15,"")</f>
        <v/>
      </c>
      <c r="J15" s="10"/>
      <c r="K15" s="10"/>
      <c r="L15" s="71"/>
      <c r="M15" s="72"/>
      <c r="N15" s="72"/>
      <c r="O15" s="72"/>
      <c r="P15" s="72"/>
      <c r="Q15" s="72"/>
      <c r="R15" s="72"/>
      <c r="S15" s="72"/>
      <c r="T15" s="72"/>
      <c r="U15" s="72"/>
      <c r="V15" s="72"/>
      <c r="W15" s="72"/>
      <c r="X15" s="72"/>
      <c r="Y15" s="72"/>
      <c r="Z15" s="72"/>
      <c r="AA15" s="72"/>
      <c r="AB15" s="72"/>
      <c r="AC15" s="72"/>
      <c r="AD15" s="72"/>
      <c r="AE15" s="72"/>
      <c r="AF15" s="72"/>
      <c r="AG15" s="56"/>
      <c r="AH15" s="56"/>
      <c r="AI15" s="56"/>
      <c r="AJ15" s="56"/>
      <c r="AK15" s="56"/>
      <c r="AL15" s="56"/>
      <c r="AM15" s="56"/>
      <c r="AN15" s="56"/>
      <c r="AO15" s="56"/>
      <c r="AP15" s="56"/>
      <c r="AQ15" s="56"/>
    </row>
    <row r="16" spans="1:43" ht="18.75" customHeight="1" x14ac:dyDescent="0.3">
      <c r="A16" s="4"/>
      <c r="B16" s="74" t="s">
        <v>322</v>
      </c>
      <c r="C16" s="50"/>
      <c r="D16" s="50"/>
      <c r="E16" s="50"/>
      <c r="F16" s="50"/>
      <c r="G16" s="50"/>
      <c r="H16" s="50"/>
      <c r="I16" s="75" t="str">
        <f>IF(H16&lt;&gt;0,H16/E16,"")</f>
        <v/>
      </c>
      <c r="J16" s="10"/>
      <c r="K16" s="10"/>
      <c r="L16" s="71"/>
      <c r="M16" s="72"/>
      <c r="N16" s="72"/>
      <c r="O16" s="72"/>
      <c r="P16" s="72"/>
      <c r="Q16" s="72"/>
      <c r="R16" s="72"/>
      <c r="S16" s="72"/>
      <c r="T16" s="72"/>
      <c r="U16" s="72"/>
      <c r="V16" s="72"/>
      <c r="W16" s="72"/>
      <c r="X16" s="72"/>
      <c r="Y16" s="72"/>
      <c r="Z16" s="72"/>
      <c r="AA16" s="72"/>
      <c r="AB16" s="72"/>
      <c r="AC16" s="72"/>
      <c r="AD16" s="72"/>
      <c r="AE16" s="72"/>
      <c r="AF16" s="72"/>
      <c r="AG16" s="56"/>
      <c r="AH16" s="56"/>
      <c r="AI16" s="56"/>
      <c r="AJ16" s="56"/>
      <c r="AK16" s="56"/>
      <c r="AL16" s="56"/>
      <c r="AM16" s="56"/>
      <c r="AN16" s="56"/>
      <c r="AO16" s="56"/>
      <c r="AP16" s="56"/>
      <c r="AQ16" s="56"/>
    </row>
    <row r="17" spans="1:43" ht="18.75" customHeight="1" x14ac:dyDescent="0.3">
      <c r="A17" s="4"/>
      <c r="B17" s="4"/>
      <c r="C17" s="4"/>
      <c r="D17" s="63" t="s">
        <v>179</v>
      </c>
      <c r="E17" s="76" t="e">
        <f>AVERAGEIF(E14:E16,"&lt;&gt;0",E14:E16)</f>
        <v>#DIV/0!</v>
      </c>
      <c r="F17" s="4"/>
      <c r="G17" s="63" t="s">
        <v>170</v>
      </c>
      <c r="H17" s="77" t="e">
        <f>AVERAGEIF(H14:H16,"&lt;&gt;0",H14:H16)</f>
        <v>#DIV/0!</v>
      </c>
      <c r="I17" s="4"/>
      <c r="J17" s="4"/>
      <c r="K17" s="4"/>
      <c r="L17" s="5"/>
      <c r="M17" s="56"/>
      <c r="N17" s="56"/>
      <c r="O17" s="56"/>
      <c r="P17" s="56"/>
      <c r="Q17" s="56"/>
      <c r="R17" s="56"/>
      <c r="S17" s="56"/>
      <c r="T17" s="56"/>
      <c r="U17" s="56"/>
      <c r="V17" s="56"/>
      <c r="W17" s="56"/>
      <c r="X17" s="56"/>
      <c r="Y17" s="265"/>
      <c r="Z17" s="265"/>
      <c r="AA17" s="265"/>
      <c r="AB17" s="265"/>
      <c r="AC17" s="265"/>
      <c r="AD17" s="265"/>
      <c r="AE17" s="265"/>
      <c r="AF17" s="265"/>
      <c r="AG17" s="56"/>
      <c r="AH17" s="56"/>
      <c r="AI17" s="56"/>
      <c r="AJ17" s="56"/>
      <c r="AK17" s="56"/>
      <c r="AL17" s="56"/>
      <c r="AM17" s="56"/>
      <c r="AN17" s="56"/>
      <c r="AO17" s="56"/>
      <c r="AP17" s="56"/>
      <c r="AQ17" s="56"/>
    </row>
    <row r="18" spans="1:43" ht="10.199999999999999" customHeight="1" x14ac:dyDescent="0.3">
      <c r="A18" s="4"/>
      <c r="B18" s="4"/>
      <c r="C18" s="4"/>
      <c r="D18" s="12"/>
      <c r="E18" s="4"/>
      <c r="F18" s="4"/>
      <c r="G18" s="12"/>
      <c r="H18" s="4"/>
      <c r="I18" s="4"/>
      <c r="J18" s="4"/>
      <c r="K18" s="4"/>
      <c r="L18" s="5"/>
      <c r="M18" s="56"/>
      <c r="N18" s="56"/>
      <c r="O18" s="56"/>
      <c r="P18" s="56"/>
      <c r="Q18" s="56"/>
      <c r="R18" s="56"/>
      <c r="S18" s="56"/>
      <c r="T18" s="56"/>
      <c r="U18" s="56"/>
      <c r="V18" s="56"/>
      <c r="W18" s="56"/>
      <c r="X18" s="56"/>
      <c r="Y18" s="78"/>
      <c r="Z18" s="78"/>
      <c r="AA18" s="78"/>
      <c r="AB18" s="78"/>
      <c r="AC18" s="78"/>
      <c r="AD18" s="78"/>
      <c r="AE18" s="78"/>
      <c r="AF18" s="78"/>
      <c r="AG18" s="56"/>
      <c r="AH18" s="56"/>
      <c r="AI18" s="56"/>
      <c r="AJ18" s="56"/>
      <c r="AK18" s="56"/>
      <c r="AL18" s="56"/>
      <c r="AM18" s="56"/>
      <c r="AN18" s="56"/>
      <c r="AO18" s="56"/>
      <c r="AP18" s="56"/>
      <c r="AQ18" s="56"/>
    </row>
    <row r="19" spans="1:43" ht="18.75" customHeight="1" x14ac:dyDescent="0.3">
      <c r="A19" s="10"/>
      <c r="B19" s="10"/>
      <c r="C19" s="279" t="s">
        <v>248</v>
      </c>
      <c r="D19" s="279"/>
      <c r="E19" s="279"/>
      <c r="F19" s="279"/>
      <c r="G19" s="279"/>
      <c r="H19" s="10"/>
      <c r="I19" s="10"/>
      <c r="J19" s="10"/>
      <c r="K19" s="10"/>
      <c r="L19" s="71"/>
      <c r="M19" s="72"/>
      <c r="N19" s="72"/>
      <c r="O19" s="72"/>
      <c r="P19" s="72"/>
      <c r="Q19" s="72"/>
      <c r="R19" s="72"/>
      <c r="S19" s="72"/>
      <c r="T19" s="72"/>
      <c r="U19" s="72"/>
      <c r="V19" s="56"/>
      <c r="W19" s="56"/>
      <c r="X19" s="56"/>
      <c r="Y19" s="56"/>
      <c r="Z19" s="56"/>
      <c r="AA19" s="56"/>
      <c r="AB19" s="56"/>
      <c r="AC19" s="56"/>
      <c r="AD19" s="56"/>
      <c r="AE19" s="56"/>
      <c r="AF19" s="56"/>
      <c r="AG19" s="56"/>
      <c r="AH19" s="56"/>
      <c r="AI19" s="56"/>
      <c r="AJ19" s="56"/>
      <c r="AK19" s="56"/>
      <c r="AL19" s="56"/>
      <c r="AM19" s="56"/>
      <c r="AN19" s="56"/>
      <c r="AO19" s="56"/>
      <c r="AP19" s="56"/>
      <c r="AQ19" s="56"/>
    </row>
    <row r="20" spans="1:43" ht="14.25" customHeight="1" x14ac:dyDescent="0.3">
      <c r="A20" s="10"/>
      <c r="B20" s="4"/>
      <c r="C20" s="69" t="s">
        <v>173</v>
      </c>
      <c r="D20" s="79" t="s">
        <v>169</v>
      </c>
      <c r="E20" s="79" t="s">
        <v>240</v>
      </c>
      <c r="F20" s="79" t="s">
        <v>211</v>
      </c>
      <c r="G20" s="79" t="s">
        <v>176</v>
      </c>
      <c r="H20" s="80" t="s">
        <v>175</v>
      </c>
      <c r="I20" s="4"/>
      <c r="J20" s="4"/>
      <c r="K20" s="4"/>
      <c r="L20" s="5"/>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row>
    <row r="21" spans="1:43" ht="18" customHeight="1" x14ac:dyDescent="0.3">
      <c r="A21" s="81"/>
      <c r="B21" s="82" t="s">
        <v>323</v>
      </c>
      <c r="C21" s="167"/>
      <c r="D21" s="168"/>
      <c r="E21" s="167"/>
      <c r="F21" s="169"/>
      <c r="G21" s="83" t="e">
        <f>F21*((H21*((1+H21)^E21))/(((1+H21)^(E21))-1))</f>
        <v>#DIV/0!</v>
      </c>
      <c r="H21" s="80">
        <f>D21/12</f>
        <v>0</v>
      </c>
      <c r="I21" s="84"/>
      <c r="J21" s="84"/>
      <c r="K21" s="85"/>
      <c r="L21" s="86"/>
      <c r="M21" s="60"/>
      <c r="N21" s="60"/>
      <c r="O21" s="60"/>
      <c r="P21" s="60"/>
      <c r="Q21" s="60"/>
      <c r="R21" s="60"/>
      <c r="S21" s="60"/>
      <c r="T21" s="60"/>
      <c r="U21" s="56"/>
      <c r="V21" s="56"/>
      <c r="W21" s="56"/>
      <c r="X21" s="87"/>
      <c r="Y21" s="56"/>
      <c r="Z21" s="56"/>
      <c r="AA21" s="56"/>
      <c r="AB21" s="56"/>
      <c r="AC21" s="56"/>
      <c r="AD21" s="56"/>
      <c r="AE21" s="56"/>
      <c r="AF21" s="56"/>
      <c r="AG21" s="56"/>
      <c r="AH21" s="56"/>
      <c r="AI21" s="56"/>
      <c r="AJ21" s="56"/>
      <c r="AK21" s="56"/>
      <c r="AL21" s="56"/>
      <c r="AM21" s="56"/>
      <c r="AN21" s="56"/>
      <c r="AO21" s="56"/>
      <c r="AP21" s="56"/>
      <c r="AQ21" s="56"/>
    </row>
    <row r="22" spans="1:43" ht="18" customHeight="1" x14ac:dyDescent="0.3">
      <c r="A22" s="10"/>
      <c r="B22" s="4"/>
      <c r="C22" s="88" t="s">
        <v>158</v>
      </c>
      <c r="D22" s="89" t="s">
        <v>169</v>
      </c>
      <c r="E22" s="89" t="s">
        <v>241</v>
      </c>
      <c r="F22" s="90"/>
      <c r="G22" s="89" t="s">
        <v>176</v>
      </c>
      <c r="H22" s="80"/>
      <c r="I22" s="84"/>
      <c r="J22" s="84"/>
      <c r="K22" s="84"/>
      <c r="L22" s="80"/>
      <c r="M22" s="91"/>
      <c r="N22" s="91"/>
      <c r="O22" s="91"/>
      <c r="P22" s="91"/>
      <c r="Q22" s="91"/>
      <c r="R22" s="91"/>
      <c r="S22" s="91"/>
      <c r="T22" s="91"/>
      <c r="U22" s="91"/>
      <c r="V22" s="91"/>
      <c r="W22" s="91"/>
      <c r="X22" s="91"/>
      <c r="Y22" s="91"/>
      <c r="Z22" s="91"/>
      <c r="AA22" s="91"/>
      <c r="AB22" s="91"/>
      <c r="AC22" s="91"/>
      <c r="AD22" s="91"/>
      <c r="AE22" s="91"/>
      <c r="AF22" s="91"/>
      <c r="AG22" s="56"/>
      <c r="AH22" s="56"/>
      <c r="AI22" s="56"/>
      <c r="AJ22" s="56"/>
      <c r="AK22" s="56"/>
      <c r="AL22" s="56"/>
      <c r="AM22" s="56"/>
      <c r="AN22" s="56"/>
      <c r="AO22" s="56"/>
      <c r="AP22" s="56"/>
      <c r="AQ22" s="56"/>
    </row>
    <row r="23" spans="1:43" ht="18" customHeight="1" x14ac:dyDescent="0.3">
      <c r="A23" s="10"/>
      <c r="B23" s="92"/>
      <c r="C23" s="93" t="s">
        <v>172</v>
      </c>
      <c r="D23" s="94">
        <v>0</v>
      </c>
      <c r="E23" s="5" t="str">
        <f>IF(E21&lt;&gt;0,E21,"")</f>
        <v/>
      </c>
      <c r="F23" s="4"/>
      <c r="G23" s="95">
        <v>0</v>
      </c>
      <c r="H23" s="80">
        <f>D23/12</f>
        <v>0</v>
      </c>
      <c r="I23" s="84"/>
      <c r="J23" s="84"/>
      <c r="K23" s="84"/>
      <c r="L23" s="80"/>
      <c r="M23" s="91"/>
      <c r="N23" s="91"/>
      <c r="O23" s="91"/>
      <c r="P23" s="91"/>
      <c r="Q23" s="91"/>
      <c r="R23" s="91"/>
      <c r="S23" s="91"/>
      <c r="T23" s="91"/>
      <c r="U23" s="91"/>
      <c r="V23" s="91"/>
      <c r="W23" s="91"/>
      <c r="X23" s="91"/>
      <c r="Y23" s="91"/>
      <c r="Z23" s="91"/>
      <c r="AA23" s="91"/>
      <c r="AB23" s="91"/>
      <c r="AC23" s="91"/>
      <c r="AD23" s="91"/>
      <c r="AE23" s="91"/>
      <c r="AF23" s="91"/>
      <c r="AG23" s="56"/>
      <c r="AH23" s="56"/>
      <c r="AI23" s="56"/>
      <c r="AJ23" s="56"/>
      <c r="AK23" s="56"/>
      <c r="AL23" s="56" t="s">
        <v>202</v>
      </c>
      <c r="AM23" s="56"/>
      <c r="AN23" s="56"/>
      <c r="AO23" s="56"/>
      <c r="AP23" s="56"/>
      <c r="AQ23" s="56"/>
    </row>
    <row r="24" spans="1:43" ht="18" customHeight="1" x14ac:dyDescent="0.3">
      <c r="A24" s="10"/>
      <c r="B24" s="4"/>
      <c r="C24" s="96" t="s">
        <v>325</v>
      </c>
      <c r="D24" s="90" t="s">
        <v>169</v>
      </c>
      <c r="E24" s="90" t="s">
        <v>240</v>
      </c>
      <c r="F24" s="90" t="s">
        <v>326</v>
      </c>
      <c r="G24" s="90" t="s">
        <v>176</v>
      </c>
      <c r="H24" s="80"/>
      <c r="I24" s="84"/>
      <c r="J24" s="84"/>
      <c r="K24" s="84"/>
      <c r="L24" s="80"/>
      <c r="M24" s="91"/>
      <c r="N24" s="91"/>
      <c r="O24" s="91"/>
      <c r="P24" s="91"/>
      <c r="Q24" s="91"/>
      <c r="R24" s="91"/>
      <c r="S24" s="91"/>
      <c r="T24" s="91"/>
      <c r="U24" s="91"/>
      <c r="V24" s="91"/>
      <c r="W24" s="91"/>
      <c r="X24" s="91"/>
      <c r="Y24" s="91"/>
      <c r="Z24" s="91"/>
      <c r="AA24" s="91"/>
      <c r="AB24" s="91"/>
      <c r="AC24" s="91"/>
      <c r="AD24" s="91"/>
      <c r="AE24" s="91"/>
      <c r="AF24" s="91"/>
      <c r="AG24" s="56"/>
      <c r="AH24" s="56"/>
      <c r="AI24" s="56"/>
      <c r="AJ24" s="56"/>
      <c r="AK24" s="56"/>
      <c r="AL24" s="56" t="s">
        <v>123</v>
      </c>
      <c r="AM24" s="56"/>
      <c r="AN24" s="56"/>
      <c r="AO24" s="56"/>
      <c r="AP24" s="56"/>
      <c r="AQ24" s="56"/>
    </row>
    <row r="25" spans="1:43" ht="18" customHeight="1" x14ac:dyDescent="0.3">
      <c r="A25" s="4"/>
      <c r="B25" s="92" t="s">
        <v>171</v>
      </c>
      <c r="C25" s="167"/>
      <c r="D25" s="168"/>
      <c r="E25" s="170"/>
      <c r="F25" s="169"/>
      <c r="G25" s="83" t="e">
        <f>IF(D25&gt;0,F25*((H25*((1+H25)^E25))/(((1+H25)^(E25))-1)),F25/E25)</f>
        <v>#DIV/0!</v>
      </c>
      <c r="H25" s="80">
        <f>D25/12</f>
        <v>0</v>
      </c>
      <c r="I25" s="84"/>
      <c r="J25" s="84"/>
      <c r="K25" s="84"/>
      <c r="L25" s="80"/>
      <c r="M25" s="91"/>
      <c r="N25" s="91"/>
      <c r="O25" s="91"/>
      <c r="P25" s="91"/>
      <c r="Q25" s="91"/>
      <c r="R25" s="91"/>
      <c r="S25" s="91"/>
      <c r="T25" s="91"/>
      <c r="U25" s="91"/>
      <c r="V25" s="91"/>
      <c r="W25" s="91"/>
      <c r="X25" s="91"/>
      <c r="Y25" s="91"/>
      <c r="Z25" s="91"/>
      <c r="AA25" s="91"/>
      <c r="AB25" s="91"/>
      <c r="AC25" s="91"/>
      <c r="AD25" s="91"/>
      <c r="AE25" s="91"/>
      <c r="AF25" s="91"/>
      <c r="AG25" s="56"/>
      <c r="AH25" s="56"/>
      <c r="AI25" s="56"/>
      <c r="AJ25" s="56"/>
      <c r="AK25" s="56"/>
      <c r="AL25" s="56" t="s">
        <v>122</v>
      </c>
      <c r="AM25" s="56"/>
      <c r="AN25" s="56"/>
      <c r="AO25" s="56"/>
      <c r="AP25" s="56"/>
      <c r="AQ25" s="56"/>
    </row>
    <row r="26" spans="1:43" ht="18" customHeight="1" x14ac:dyDescent="0.3">
      <c r="A26" s="10"/>
      <c r="B26" s="4"/>
      <c r="C26" s="96" t="s">
        <v>330</v>
      </c>
      <c r="D26" s="90" t="s">
        <v>169</v>
      </c>
      <c r="E26" s="90" t="s">
        <v>328</v>
      </c>
      <c r="F26" s="180" t="s">
        <v>326</v>
      </c>
      <c r="G26" s="98" t="s">
        <v>177</v>
      </c>
      <c r="H26" s="84"/>
      <c r="I26" s="84"/>
      <c r="J26" s="84"/>
      <c r="K26" s="84"/>
      <c r="L26" s="80"/>
      <c r="M26" s="91"/>
      <c r="N26" s="91"/>
      <c r="O26" s="91"/>
      <c r="P26" s="91"/>
      <c r="Q26" s="91"/>
      <c r="R26" s="91"/>
      <c r="S26" s="91"/>
      <c r="T26" s="91"/>
      <c r="U26" s="91"/>
      <c r="V26" s="91"/>
      <c r="W26" s="91"/>
      <c r="X26" s="91"/>
      <c r="Y26" s="91"/>
      <c r="Z26" s="91"/>
      <c r="AA26" s="91"/>
      <c r="AB26" s="91"/>
      <c r="AC26" s="91"/>
      <c r="AD26" s="91"/>
      <c r="AE26" s="91"/>
      <c r="AF26" s="91"/>
      <c r="AG26" s="56"/>
      <c r="AH26" s="56"/>
      <c r="AI26" s="56"/>
      <c r="AJ26" s="56"/>
      <c r="AK26" s="56"/>
      <c r="AL26" s="56" t="s">
        <v>127</v>
      </c>
      <c r="AM26" s="56"/>
      <c r="AN26" s="56"/>
      <c r="AO26" s="56"/>
      <c r="AP26" s="56"/>
      <c r="AQ26" s="56"/>
    </row>
    <row r="27" spans="1:43" ht="18" customHeight="1" x14ac:dyDescent="0.3">
      <c r="A27" s="10"/>
      <c r="B27" s="92" t="s">
        <v>171</v>
      </c>
      <c r="C27" s="167"/>
      <c r="D27" s="50"/>
      <c r="E27" s="171"/>
      <c r="F27" s="181"/>
      <c r="G27" s="99" t="e">
        <f>G21+G23+G25</f>
        <v>#DIV/0!</v>
      </c>
      <c r="H27" s="84"/>
      <c r="I27" s="84"/>
      <c r="J27" s="84"/>
      <c r="K27" s="84"/>
      <c r="L27" s="80"/>
      <c r="M27" s="91"/>
      <c r="N27" s="91"/>
      <c r="O27" s="91"/>
      <c r="P27" s="91"/>
      <c r="Q27" s="91"/>
      <c r="R27" s="91"/>
      <c r="S27" s="91"/>
      <c r="T27" s="91"/>
      <c r="U27" s="91"/>
      <c r="V27" s="91"/>
      <c r="W27" s="91"/>
      <c r="X27" s="91"/>
      <c r="Y27" s="91"/>
      <c r="Z27" s="91"/>
      <c r="AA27" s="91"/>
      <c r="AB27" s="91"/>
      <c r="AC27" s="91"/>
      <c r="AD27" s="91"/>
      <c r="AE27" s="91"/>
      <c r="AF27" s="91"/>
      <c r="AG27" s="56"/>
      <c r="AH27" s="56"/>
      <c r="AI27" s="56"/>
      <c r="AJ27" s="56"/>
      <c r="AK27" s="56"/>
      <c r="AL27" s="56" t="s">
        <v>124</v>
      </c>
      <c r="AM27" s="56"/>
      <c r="AN27" s="56"/>
      <c r="AO27" s="56"/>
      <c r="AP27" s="56"/>
      <c r="AQ27" s="56"/>
    </row>
    <row r="28" spans="1:43" ht="18" customHeight="1" x14ac:dyDescent="0.3">
      <c r="A28" s="10"/>
      <c r="B28" s="4"/>
      <c r="C28" s="97" t="s">
        <v>327</v>
      </c>
      <c r="D28" s="90" t="s">
        <v>203</v>
      </c>
      <c r="E28" s="90" t="s">
        <v>329</v>
      </c>
      <c r="F28" s="4">
        <v>0</v>
      </c>
      <c r="G28" s="4"/>
      <c r="H28" s="84"/>
      <c r="I28" s="84"/>
      <c r="J28" s="84"/>
      <c r="K28" s="84"/>
      <c r="L28" s="80"/>
      <c r="M28" s="91"/>
      <c r="N28" s="91"/>
      <c r="O28" s="91"/>
      <c r="P28" s="91"/>
      <c r="Q28" s="91"/>
      <c r="R28" s="91"/>
      <c r="S28" s="91"/>
      <c r="T28" s="91"/>
      <c r="U28" s="91"/>
      <c r="V28" s="91"/>
      <c r="W28" s="91"/>
      <c r="X28" s="91"/>
      <c r="Y28" s="91"/>
      <c r="Z28" s="91"/>
      <c r="AA28" s="91"/>
      <c r="AB28" s="91"/>
      <c r="AC28" s="91"/>
      <c r="AD28" s="91"/>
      <c r="AE28" s="91"/>
      <c r="AF28" s="91"/>
      <c r="AG28" s="56"/>
      <c r="AH28" s="56"/>
      <c r="AI28" s="56"/>
      <c r="AJ28" s="56"/>
      <c r="AK28" s="56"/>
      <c r="AL28" s="56" t="s">
        <v>126</v>
      </c>
      <c r="AM28" s="56"/>
      <c r="AN28" s="56"/>
      <c r="AO28" s="56"/>
      <c r="AP28" s="56"/>
      <c r="AQ28" s="56"/>
    </row>
    <row r="29" spans="1:43" ht="18" customHeight="1" x14ac:dyDescent="0.3">
      <c r="A29" s="10"/>
      <c r="B29" s="92" t="s">
        <v>171</v>
      </c>
      <c r="C29" s="167"/>
      <c r="D29" s="167"/>
      <c r="E29" s="171">
        <v>0</v>
      </c>
      <c r="F29" s="4"/>
      <c r="G29" s="4"/>
      <c r="H29" s="84"/>
      <c r="I29" s="84"/>
      <c r="J29" s="84"/>
      <c r="K29" s="84"/>
      <c r="L29" s="80"/>
      <c r="M29" s="91"/>
      <c r="N29" s="91"/>
      <c r="O29" s="91"/>
      <c r="P29" s="91"/>
      <c r="Q29" s="91"/>
      <c r="R29" s="91"/>
      <c r="S29" s="91"/>
      <c r="T29" s="91"/>
      <c r="U29" s="91"/>
      <c r="V29" s="91"/>
      <c r="W29" s="91"/>
      <c r="X29" s="91"/>
      <c r="Y29" s="91"/>
      <c r="Z29" s="91"/>
      <c r="AA29" s="91"/>
      <c r="AB29" s="91"/>
      <c r="AC29" s="91"/>
      <c r="AD29" s="91"/>
      <c r="AE29" s="91"/>
      <c r="AF29" s="91"/>
      <c r="AG29" s="56"/>
      <c r="AH29" s="56"/>
      <c r="AI29" s="56"/>
      <c r="AJ29" s="56"/>
      <c r="AK29" s="56"/>
      <c r="AL29" s="56" t="s">
        <v>185</v>
      </c>
      <c r="AM29" s="56"/>
      <c r="AN29" s="56"/>
      <c r="AO29" s="56"/>
      <c r="AP29" s="56"/>
      <c r="AQ29" s="56"/>
    </row>
    <row r="30" spans="1:43" ht="18" customHeight="1" x14ac:dyDescent="0.3">
      <c r="A30" s="10"/>
      <c r="B30" s="100"/>
      <c r="C30" s="90" t="s">
        <v>174</v>
      </c>
      <c r="D30" s="90" t="s">
        <v>226</v>
      </c>
      <c r="E30" s="90" t="s">
        <v>178</v>
      </c>
      <c r="F30" s="79" t="s">
        <v>225</v>
      </c>
      <c r="G30" s="98" t="s">
        <v>121</v>
      </c>
      <c r="H30" s="84"/>
      <c r="I30" s="84"/>
      <c r="J30" s="84"/>
      <c r="K30" s="84"/>
      <c r="L30" s="80"/>
      <c r="M30" s="91"/>
      <c r="N30" s="91"/>
      <c r="O30" s="91"/>
      <c r="P30" s="91"/>
      <c r="Q30" s="91"/>
      <c r="R30" s="91"/>
      <c r="S30" s="91"/>
      <c r="T30" s="91"/>
      <c r="U30" s="91"/>
      <c r="V30" s="91"/>
      <c r="W30" s="91"/>
      <c r="X30" s="91"/>
      <c r="Y30" s="91"/>
      <c r="Z30" s="91"/>
      <c r="AA30" s="91"/>
      <c r="AB30" s="91"/>
      <c r="AC30" s="91"/>
      <c r="AD30" s="91"/>
      <c r="AE30" s="91"/>
      <c r="AF30" s="91"/>
      <c r="AG30" s="56"/>
      <c r="AH30" s="56"/>
      <c r="AI30" s="56"/>
      <c r="AJ30" s="56"/>
      <c r="AK30" s="56"/>
      <c r="AL30" s="56" t="s">
        <v>184</v>
      </c>
      <c r="AM30" s="56"/>
      <c r="AN30" s="56"/>
      <c r="AO30" s="56"/>
      <c r="AP30" s="56"/>
      <c r="AQ30" s="56"/>
    </row>
    <row r="31" spans="1:43" ht="18" customHeight="1" x14ac:dyDescent="0.3">
      <c r="A31" s="10"/>
      <c r="B31" s="100"/>
      <c r="C31" s="171"/>
      <c r="D31" s="171"/>
      <c r="E31" s="171">
        <v>0</v>
      </c>
      <c r="F31" s="171">
        <v>0</v>
      </c>
      <c r="G31" s="99" t="e">
        <f>G27+D31+E31+F31+(C31/12)</f>
        <v>#DIV/0!</v>
      </c>
      <c r="H31" s="84"/>
      <c r="I31" s="84"/>
      <c r="J31" s="84"/>
      <c r="K31" s="84"/>
      <c r="L31" s="80"/>
      <c r="M31" s="91"/>
      <c r="N31" s="91"/>
      <c r="O31" s="91"/>
      <c r="P31" s="91"/>
      <c r="Q31" s="91"/>
      <c r="R31" s="91"/>
      <c r="S31" s="91"/>
      <c r="T31" s="91"/>
      <c r="U31" s="91"/>
      <c r="V31" s="91"/>
      <c r="W31" s="91"/>
      <c r="X31" s="91"/>
      <c r="Y31" s="91"/>
      <c r="Z31" s="91"/>
      <c r="AA31" s="91"/>
      <c r="AB31" s="91"/>
      <c r="AC31" s="91"/>
      <c r="AD31" s="91"/>
      <c r="AE31" s="91"/>
      <c r="AF31" s="91"/>
      <c r="AG31" s="56"/>
      <c r="AH31" s="56"/>
      <c r="AI31" s="56"/>
      <c r="AJ31" s="56"/>
      <c r="AK31" s="56"/>
      <c r="AL31" s="56" t="s">
        <v>125</v>
      </c>
      <c r="AM31" s="56"/>
      <c r="AN31" s="56"/>
      <c r="AO31" s="56"/>
      <c r="AP31" s="56"/>
      <c r="AQ31" s="56"/>
    </row>
    <row r="32" spans="1:43" ht="18" customHeight="1" x14ac:dyDescent="0.3">
      <c r="A32" s="101"/>
      <c r="B32" s="100"/>
      <c r="C32" s="100"/>
      <c r="D32" s="100"/>
      <c r="E32" s="100"/>
      <c r="F32" s="4"/>
      <c r="G32" s="4"/>
      <c r="H32" s="84"/>
      <c r="I32" s="84"/>
      <c r="J32" s="84"/>
      <c r="K32" s="84"/>
      <c r="L32" s="80"/>
      <c r="M32" s="91"/>
      <c r="N32" s="91"/>
      <c r="O32" s="91"/>
      <c r="P32" s="91"/>
      <c r="Q32" s="91"/>
      <c r="R32" s="91"/>
      <c r="S32" s="91"/>
      <c r="T32" s="91"/>
      <c r="U32" s="91"/>
      <c r="V32" s="91"/>
      <c r="W32" s="91"/>
      <c r="X32" s="91"/>
      <c r="Y32" s="91"/>
      <c r="Z32" s="91"/>
      <c r="AA32" s="91"/>
      <c r="AB32" s="91"/>
      <c r="AC32" s="91"/>
      <c r="AD32" s="91"/>
      <c r="AE32" s="91"/>
      <c r="AF32" s="91"/>
      <c r="AG32" s="56"/>
      <c r="AH32" s="56"/>
      <c r="AI32" s="56"/>
      <c r="AJ32" s="56"/>
      <c r="AK32" s="56"/>
      <c r="AL32" s="56" t="s">
        <v>128</v>
      </c>
      <c r="AM32" s="56"/>
      <c r="AN32" s="56"/>
      <c r="AO32" s="56"/>
      <c r="AP32" s="56"/>
      <c r="AQ32" s="56"/>
    </row>
    <row r="33" spans="1:43" ht="18.75" customHeight="1" x14ac:dyDescent="0.35">
      <c r="A33" s="10"/>
      <c r="B33" s="4"/>
      <c r="C33" s="102" t="s">
        <v>183</v>
      </c>
      <c r="D33" s="4"/>
      <c r="E33" s="4"/>
      <c r="F33" s="4"/>
      <c r="G33" s="84"/>
      <c r="H33" s="84"/>
      <c r="I33" s="84"/>
      <c r="J33" s="84"/>
      <c r="K33" s="4"/>
      <c r="L33" s="5"/>
      <c r="M33" s="56"/>
      <c r="N33" s="56"/>
      <c r="O33" s="56"/>
      <c r="P33" s="56"/>
      <c r="Q33" s="67"/>
      <c r="R33" s="67"/>
      <c r="S33" s="67"/>
      <c r="T33" s="67"/>
      <c r="U33" s="67"/>
      <c r="V33" s="67"/>
      <c r="W33" s="67"/>
      <c r="X33" s="67"/>
      <c r="Y33" s="67"/>
      <c r="Z33" s="67"/>
      <c r="AA33" s="67"/>
      <c r="AB33" s="67"/>
      <c r="AC33" s="67"/>
      <c r="AD33" s="67"/>
      <c r="AE33" s="67"/>
      <c r="AF33" s="67"/>
      <c r="AG33" s="67"/>
      <c r="AH33" s="67"/>
      <c r="AI33" s="67"/>
      <c r="AJ33" s="56"/>
      <c r="AK33" s="56"/>
      <c r="AL33" s="56"/>
      <c r="AM33" s="56"/>
      <c r="AN33" s="56"/>
      <c r="AO33" s="56"/>
      <c r="AP33" s="56"/>
      <c r="AQ33" s="56"/>
    </row>
    <row r="34" spans="1:43" ht="15" customHeight="1" x14ac:dyDescent="0.3">
      <c r="A34" s="10"/>
      <c r="B34" s="4"/>
      <c r="C34" s="103"/>
      <c r="D34" s="4"/>
      <c r="E34" s="79" t="s">
        <v>181</v>
      </c>
      <c r="F34" s="89" t="s">
        <v>182</v>
      </c>
      <c r="G34" s="4"/>
      <c r="H34" s="4"/>
      <c r="I34" s="4"/>
      <c r="J34" s="4"/>
      <c r="K34" s="4"/>
      <c r="L34" s="5"/>
      <c r="M34" s="56"/>
      <c r="N34" s="56"/>
      <c r="O34" s="56"/>
      <c r="P34" s="56"/>
      <c r="Q34" s="67"/>
      <c r="R34" s="67"/>
      <c r="S34" s="67"/>
      <c r="T34" s="67"/>
      <c r="U34" s="67"/>
      <c r="V34" s="67"/>
      <c r="W34" s="67"/>
      <c r="X34" s="67"/>
      <c r="Y34" s="67"/>
      <c r="Z34" s="67"/>
      <c r="AA34" s="67"/>
      <c r="AB34" s="67"/>
      <c r="AC34" s="67"/>
      <c r="AD34" s="67"/>
      <c r="AE34" s="67"/>
      <c r="AF34" s="67"/>
      <c r="AG34" s="67"/>
      <c r="AH34" s="67"/>
      <c r="AI34" s="67"/>
      <c r="AJ34" s="56"/>
      <c r="AK34" s="56"/>
      <c r="AL34" s="56"/>
      <c r="AM34" s="56"/>
      <c r="AN34" s="56"/>
      <c r="AO34" s="56"/>
      <c r="AP34" s="56"/>
      <c r="AQ34" s="56"/>
    </row>
    <row r="35" spans="1:43" ht="18.75" customHeight="1" x14ac:dyDescent="0.3">
      <c r="A35" s="4"/>
      <c r="B35" s="271" t="s">
        <v>311</v>
      </c>
      <c r="C35" s="271"/>
      <c r="D35" s="272"/>
      <c r="E35" s="99" t="e">
        <f>(G31/0.32)*12</f>
        <v>#DIV/0!</v>
      </c>
      <c r="F35" s="104" t="e">
        <f>E35/12</f>
        <v>#DIV/0!</v>
      </c>
      <c r="G35" s="4"/>
      <c r="H35" s="4"/>
      <c r="I35" s="4"/>
      <c r="J35" s="4"/>
      <c r="K35" s="4"/>
      <c r="L35" s="5"/>
      <c r="M35" s="56"/>
      <c r="N35" s="56"/>
      <c r="O35" s="56"/>
      <c r="P35" s="56"/>
      <c r="Q35" s="67"/>
      <c r="R35" s="67"/>
      <c r="S35" s="67"/>
      <c r="T35" s="67"/>
      <c r="U35" s="67"/>
      <c r="V35" s="67"/>
      <c r="W35" s="67"/>
      <c r="X35" s="67"/>
      <c r="Y35" s="67"/>
      <c r="Z35" s="67"/>
      <c r="AA35" s="67"/>
      <c r="AB35" s="67"/>
      <c r="AC35" s="67"/>
      <c r="AD35" s="67"/>
      <c r="AE35" s="67"/>
      <c r="AF35" s="67"/>
      <c r="AG35" s="67"/>
      <c r="AH35" s="67"/>
      <c r="AI35" s="67"/>
      <c r="AJ35" s="56"/>
      <c r="AK35" s="56"/>
      <c r="AL35" s="56"/>
      <c r="AM35" s="56"/>
      <c r="AN35" s="56"/>
      <c r="AO35" s="56"/>
      <c r="AP35" s="56"/>
      <c r="AQ35" s="56"/>
    </row>
    <row r="36" spans="1:43" ht="18.75" hidden="1" customHeight="1" x14ac:dyDescent="0.3">
      <c r="A36" s="4"/>
      <c r="B36" s="57"/>
      <c r="C36" s="57"/>
      <c r="D36" s="57" t="s">
        <v>188</v>
      </c>
      <c r="E36" s="105" t="e">
        <f>((G31/0.25)*12)</f>
        <v>#DIV/0!</v>
      </c>
      <c r="F36" s="106" t="e">
        <f>((G27/0.25))</f>
        <v>#DIV/0!</v>
      </c>
      <c r="G36" s="4"/>
      <c r="H36" s="4"/>
      <c r="I36" s="4"/>
      <c r="J36" s="4"/>
      <c r="K36" s="4"/>
      <c r="L36" s="5"/>
      <c r="M36" s="56"/>
      <c r="N36" s="56"/>
      <c r="O36" s="56"/>
      <c r="P36" s="56"/>
      <c r="Q36" s="67"/>
      <c r="R36" s="67"/>
      <c r="S36" s="67"/>
      <c r="T36" s="67"/>
      <c r="U36" s="67"/>
      <c r="V36" s="67"/>
      <c r="W36" s="67"/>
      <c r="X36" s="67"/>
      <c r="Y36" s="67"/>
      <c r="Z36" s="67"/>
      <c r="AA36" s="67"/>
      <c r="AB36" s="67"/>
      <c r="AC36" s="67"/>
      <c r="AD36" s="67"/>
      <c r="AE36" s="67"/>
      <c r="AF36" s="67"/>
      <c r="AG36" s="67"/>
      <c r="AH36" s="67"/>
      <c r="AI36" s="67"/>
      <c r="AJ36" s="56"/>
      <c r="AK36" s="56"/>
      <c r="AL36" s="56"/>
      <c r="AM36" s="56"/>
      <c r="AN36" s="56"/>
      <c r="AO36" s="56"/>
      <c r="AP36" s="56"/>
      <c r="AQ36" s="56"/>
    </row>
    <row r="37" spans="1:43" ht="18.75" customHeight="1" x14ac:dyDescent="0.3">
      <c r="A37" s="4"/>
      <c r="B37" s="4"/>
      <c r="C37" s="6"/>
      <c r="D37" s="104">
        <f>G9*0.5606</f>
        <v>0</v>
      </c>
      <c r="E37" s="104">
        <f>G9*0.64082</f>
        <v>0</v>
      </c>
      <c r="F37" s="104">
        <f>G9*0.72103</f>
        <v>0</v>
      </c>
      <c r="G37" s="104">
        <f>G9*0.80036</f>
        <v>0</v>
      </c>
      <c r="H37" s="104">
        <f>G9*0.86453</f>
        <v>0</v>
      </c>
      <c r="I37" s="104">
        <f>G9*0.9287</f>
        <v>0</v>
      </c>
      <c r="J37" s="4"/>
      <c r="K37" s="4"/>
      <c r="L37" s="5"/>
      <c r="M37" s="56"/>
      <c r="N37" s="56"/>
      <c r="O37" s="56"/>
      <c r="P37" s="56"/>
      <c r="Q37" s="67"/>
      <c r="R37" s="67"/>
      <c r="S37" s="67"/>
      <c r="T37" s="67"/>
      <c r="U37" s="67"/>
      <c r="V37" s="67"/>
      <c r="W37" s="67"/>
      <c r="X37" s="67"/>
      <c r="Y37" s="67"/>
      <c r="Z37" s="67"/>
      <c r="AA37" s="67"/>
      <c r="AB37" s="67"/>
      <c r="AC37" s="67"/>
      <c r="AD37" s="67"/>
      <c r="AE37" s="67"/>
      <c r="AF37" s="67"/>
      <c r="AG37" s="67"/>
      <c r="AH37" s="67"/>
      <c r="AI37" s="67"/>
      <c r="AJ37" s="56"/>
      <c r="AK37" s="56"/>
      <c r="AL37" s="56"/>
      <c r="AM37" s="56"/>
      <c r="AN37" s="56"/>
      <c r="AO37" s="56"/>
      <c r="AP37" s="56"/>
      <c r="AQ37" s="56"/>
    </row>
    <row r="38" spans="1:43" ht="18.75" customHeight="1" x14ac:dyDescent="0.3">
      <c r="A38" s="4"/>
      <c r="B38" s="4"/>
      <c r="C38" s="41" t="s">
        <v>180</v>
      </c>
      <c r="D38" s="42">
        <v>1</v>
      </c>
      <c r="E38" s="42">
        <v>2</v>
      </c>
      <c r="F38" s="42">
        <v>3</v>
      </c>
      <c r="G38" s="42">
        <v>4</v>
      </c>
      <c r="H38" s="42">
        <v>5</v>
      </c>
      <c r="I38" s="42">
        <v>6</v>
      </c>
      <c r="J38" s="4"/>
      <c r="K38" s="4"/>
      <c r="L38" s="5"/>
      <c r="M38" s="56"/>
      <c r="N38" s="56"/>
      <c r="O38" s="56"/>
      <c r="P38" s="56"/>
      <c r="Q38" s="67"/>
      <c r="R38" s="67"/>
      <c r="S38" s="67"/>
      <c r="T38" s="67"/>
      <c r="U38" s="67"/>
      <c r="V38" s="67"/>
      <c r="W38" s="67"/>
      <c r="X38" s="67"/>
      <c r="Y38" s="67"/>
      <c r="Z38" s="67"/>
      <c r="AA38" s="67"/>
      <c r="AB38" s="67"/>
      <c r="AC38" s="67"/>
      <c r="AD38" s="67"/>
      <c r="AE38" s="67"/>
      <c r="AF38" s="67"/>
      <c r="AG38" s="67"/>
      <c r="AH38" s="67"/>
      <c r="AI38" s="67"/>
      <c r="AJ38" s="56"/>
      <c r="AK38" s="56"/>
      <c r="AL38" s="56"/>
      <c r="AM38" s="56"/>
      <c r="AN38" s="56"/>
      <c r="AO38" s="56"/>
      <c r="AP38" s="56"/>
      <c r="AQ38" s="56"/>
    </row>
    <row r="39" spans="1:43" ht="18.75" customHeight="1" x14ac:dyDescent="0.3">
      <c r="A39" s="4"/>
      <c r="B39" s="4"/>
      <c r="C39" s="41" t="s">
        <v>312</v>
      </c>
      <c r="D39" s="172"/>
      <c r="E39" s="172"/>
      <c r="F39" s="172"/>
      <c r="G39" s="172"/>
      <c r="H39" s="172"/>
      <c r="I39" s="172"/>
      <c r="J39" s="4"/>
      <c r="K39" s="4"/>
      <c r="L39" s="5"/>
      <c r="M39" s="56"/>
      <c r="N39" s="56"/>
      <c r="O39" s="56"/>
      <c r="P39" s="56"/>
      <c r="Q39" s="67"/>
      <c r="R39" s="67"/>
      <c r="S39" s="67"/>
      <c r="T39" s="67"/>
      <c r="U39" s="67"/>
      <c r="V39" s="67"/>
      <c r="W39" s="67"/>
      <c r="X39" s="67"/>
      <c r="Y39" s="67"/>
      <c r="Z39" s="67"/>
      <c r="AA39" s="67"/>
      <c r="AB39" s="67"/>
      <c r="AC39" s="67"/>
      <c r="AD39" s="67"/>
      <c r="AE39" s="67"/>
      <c r="AF39" s="67"/>
      <c r="AG39" s="67"/>
      <c r="AH39" s="67"/>
      <c r="AI39" s="67"/>
      <c r="AJ39" s="56"/>
      <c r="AK39" s="56"/>
      <c r="AL39" s="56"/>
      <c r="AM39" s="56"/>
      <c r="AN39" s="56"/>
      <c r="AO39" s="56"/>
      <c r="AP39" s="56"/>
      <c r="AQ39" s="56"/>
    </row>
    <row r="40" spans="1:43" ht="18.75" customHeight="1" x14ac:dyDescent="0.3">
      <c r="A40" s="4"/>
      <c r="B40" s="4"/>
      <c r="C40" s="41" t="s">
        <v>313</v>
      </c>
      <c r="D40" s="107">
        <f>(D39*0.32)/12</f>
        <v>0</v>
      </c>
      <c r="E40" s="107">
        <f t="shared" ref="E40:I40" si="0">(E39*0.32)/12</f>
        <v>0</v>
      </c>
      <c r="F40" s="107">
        <f t="shared" si="0"/>
        <v>0</v>
      </c>
      <c r="G40" s="107">
        <f t="shared" si="0"/>
        <v>0</v>
      </c>
      <c r="H40" s="107">
        <f t="shared" si="0"/>
        <v>0</v>
      </c>
      <c r="I40" s="107">
        <f t="shared" si="0"/>
        <v>0</v>
      </c>
      <c r="J40" s="4"/>
      <c r="K40" s="4"/>
      <c r="L40" s="5"/>
      <c r="M40" s="56"/>
      <c r="N40" s="56"/>
      <c r="O40" s="56"/>
      <c r="P40" s="56"/>
      <c r="Q40" s="67"/>
      <c r="R40" s="67"/>
      <c r="S40" s="67"/>
      <c r="T40" s="67"/>
      <c r="U40" s="67"/>
      <c r="V40" s="67"/>
      <c r="W40" s="67"/>
      <c r="X40" s="67"/>
      <c r="Y40" s="67"/>
      <c r="Z40" s="67"/>
      <c r="AA40" s="67"/>
      <c r="AB40" s="67"/>
      <c r="AC40" s="67"/>
      <c r="AD40" s="67"/>
      <c r="AE40" s="67"/>
      <c r="AF40" s="67"/>
      <c r="AG40" s="67"/>
      <c r="AH40" s="67"/>
      <c r="AI40" s="67"/>
      <c r="AJ40" s="56"/>
      <c r="AK40" s="56"/>
      <c r="AL40" s="56"/>
      <c r="AM40" s="56"/>
      <c r="AN40" s="56"/>
      <c r="AO40" s="56"/>
      <c r="AP40" s="56"/>
      <c r="AQ40" s="56"/>
    </row>
    <row r="41" spans="1:43" ht="18.75" hidden="1" customHeight="1" x14ac:dyDescent="0.3">
      <c r="A41" s="4"/>
      <c r="B41" s="4"/>
      <c r="C41" s="41" t="s">
        <v>193</v>
      </c>
      <c r="D41" s="107">
        <f t="shared" ref="D41:I41" si="1">(D39*0.2)/12</f>
        <v>0</v>
      </c>
      <c r="E41" s="107">
        <f t="shared" si="1"/>
        <v>0</v>
      </c>
      <c r="F41" s="107">
        <f t="shared" si="1"/>
        <v>0</v>
      </c>
      <c r="G41" s="107">
        <f t="shared" si="1"/>
        <v>0</v>
      </c>
      <c r="H41" s="107">
        <f t="shared" si="1"/>
        <v>0</v>
      </c>
      <c r="I41" s="107">
        <f t="shared" si="1"/>
        <v>0</v>
      </c>
      <c r="J41" s="4"/>
      <c r="K41" s="4"/>
      <c r="L41" s="5"/>
      <c r="M41" s="56"/>
      <c r="N41" s="56"/>
      <c r="O41" s="56"/>
      <c r="P41" s="56"/>
      <c r="Q41" s="67"/>
      <c r="R41" s="67"/>
      <c r="S41" s="67"/>
      <c r="T41" s="67"/>
      <c r="U41" s="67"/>
      <c r="V41" s="67"/>
      <c r="W41" s="67"/>
      <c r="X41" s="67"/>
      <c r="Y41" s="67"/>
      <c r="Z41" s="67"/>
      <c r="AA41" s="67"/>
      <c r="AB41" s="67"/>
      <c r="AC41" s="67"/>
      <c r="AD41" s="67"/>
      <c r="AE41" s="67"/>
      <c r="AF41" s="67"/>
      <c r="AG41" s="67"/>
      <c r="AH41" s="67"/>
      <c r="AI41" s="67"/>
      <c r="AJ41" s="56"/>
      <c r="AK41" s="56"/>
      <c r="AL41" s="56"/>
      <c r="AM41" s="56"/>
      <c r="AN41" s="56"/>
      <c r="AO41" s="56"/>
      <c r="AP41" s="56"/>
      <c r="AQ41" s="56"/>
    </row>
    <row r="42" spans="1:43" ht="18.75" hidden="1" customHeight="1" x14ac:dyDescent="0.3">
      <c r="A42" s="4"/>
      <c r="B42" s="4"/>
      <c r="C42" s="41" t="s">
        <v>192</v>
      </c>
      <c r="D42" s="107">
        <f t="shared" ref="D42:I42" si="2">(((D39/0.8)*0.6)*0.32)/12</f>
        <v>0</v>
      </c>
      <c r="E42" s="107">
        <f t="shared" si="2"/>
        <v>0</v>
      </c>
      <c r="F42" s="107">
        <f t="shared" si="2"/>
        <v>0</v>
      </c>
      <c r="G42" s="107">
        <f t="shared" si="2"/>
        <v>0</v>
      </c>
      <c r="H42" s="107">
        <f t="shared" si="2"/>
        <v>0</v>
      </c>
      <c r="I42" s="107">
        <f t="shared" si="2"/>
        <v>0</v>
      </c>
      <c r="J42" s="4"/>
      <c r="K42" s="4"/>
      <c r="L42" s="5"/>
      <c r="M42" s="56"/>
      <c r="N42" s="56"/>
      <c r="O42" s="56"/>
      <c r="P42" s="56"/>
      <c r="Q42" s="67"/>
      <c r="R42" s="67"/>
      <c r="S42" s="67"/>
      <c r="T42" s="67"/>
      <c r="U42" s="67"/>
      <c r="V42" s="67"/>
      <c r="W42" s="67"/>
      <c r="X42" s="67"/>
      <c r="Y42" s="67"/>
      <c r="Z42" s="67"/>
      <c r="AA42" s="67"/>
      <c r="AB42" s="67"/>
      <c r="AC42" s="67"/>
      <c r="AD42" s="67"/>
      <c r="AE42" s="67"/>
      <c r="AF42" s="67"/>
      <c r="AG42" s="67"/>
      <c r="AH42" s="67"/>
      <c r="AI42" s="67"/>
      <c r="AJ42" s="56"/>
      <c r="AK42" s="56"/>
      <c r="AL42" s="56"/>
      <c r="AM42" s="56"/>
      <c r="AN42" s="56"/>
      <c r="AO42" s="56"/>
      <c r="AP42" s="56"/>
      <c r="AQ42" s="56"/>
    </row>
    <row r="43" spans="1:43" ht="18.75" hidden="1" customHeight="1" x14ac:dyDescent="0.3">
      <c r="A43" s="4"/>
      <c r="B43" s="4"/>
      <c r="C43" s="41" t="s">
        <v>194</v>
      </c>
      <c r="D43" s="107">
        <f t="shared" ref="D43:I43" si="3">(((D39/0.8)*0.6)*0.2)/12</f>
        <v>0</v>
      </c>
      <c r="E43" s="107">
        <f t="shared" si="3"/>
        <v>0</v>
      </c>
      <c r="F43" s="107">
        <f t="shared" si="3"/>
        <v>0</v>
      </c>
      <c r="G43" s="107">
        <f t="shared" si="3"/>
        <v>0</v>
      </c>
      <c r="H43" s="107">
        <f t="shared" si="3"/>
        <v>0</v>
      </c>
      <c r="I43" s="107">
        <f t="shared" si="3"/>
        <v>0</v>
      </c>
      <c r="J43" s="4"/>
      <c r="K43" s="4"/>
      <c r="L43" s="5"/>
      <c r="M43" s="56"/>
      <c r="N43" s="56"/>
      <c r="O43" s="56"/>
      <c r="P43" s="56"/>
      <c r="Q43" s="67"/>
      <c r="R43" s="67"/>
      <c r="S43" s="67"/>
      <c r="T43" s="67"/>
      <c r="U43" s="67"/>
      <c r="V43" s="67"/>
      <c r="W43" s="67"/>
      <c r="X43" s="67"/>
      <c r="Y43" s="67"/>
      <c r="Z43" s="67"/>
      <c r="AA43" s="67"/>
      <c r="AB43" s="67"/>
      <c r="AC43" s="67"/>
      <c r="AD43" s="67"/>
      <c r="AE43" s="67"/>
      <c r="AF43" s="67"/>
      <c r="AG43" s="67"/>
      <c r="AH43" s="67"/>
      <c r="AI43" s="67"/>
      <c r="AJ43" s="56"/>
      <c r="AK43" s="56"/>
      <c r="AL43" s="56"/>
      <c r="AM43" s="56"/>
      <c r="AN43" s="56"/>
      <c r="AO43" s="56"/>
      <c r="AP43" s="56"/>
      <c r="AQ43" s="56"/>
    </row>
    <row r="44" spans="1:43" ht="18.75" customHeight="1" x14ac:dyDescent="0.3">
      <c r="A44" s="4"/>
      <c r="B44" s="4"/>
      <c r="C44" s="41" t="s">
        <v>314</v>
      </c>
      <c r="D44" s="173"/>
      <c r="E44" s="173"/>
      <c r="F44" s="173"/>
      <c r="G44" s="174"/>
      <c r="H44" s="174"/>
      <c r="I44" s="174"/>
      <c r="J44" s="4"/>
      <c r="K44" s="4"/>
      <c r="L44" s="5" t="s">
        <v>190</v>
      </c>
      <c r="M44" s="56"/>
      <c r="N44" s="56"/>
      <c r="O44" s="56"/>
      <c r="P44" s="56"/>
      <c r="Q44" s="67"/>
      <c r="R44" s="67"/>
      <c r="S44" s="67"/>
      <c r="T44" s="67"/>
      <c r="U44" s="67"/>
      <c r="V44" s="67"/>
      <c r="W44" s="67"/>
      <c r="X44" s="67"/>
      <c r="Y44" s="67"/>
      <c r="Z44" s="67"/>
      <c r="AA44" s="67"/>
      <c r="AB44" s="67"/>
      <c r="AC44" s="67"/>
      <c r="AD44" s="67"/>
      <c r="AE44" s="67"/>
      <c r="AF44" s="67"/>
      <c r="AG44" s="67"/>
      <c r="AH44" s="67"/>
      <c r="AI44" s="67"/>
      <c r="AJ44" s="56"/>
      <c r="AK44" s="56"/>
      <c r="AL44" s="56"/>
      <c r="AM44" s="56"/>
      <c r="AN44" s="56"/>
      <c r="AO44" s="56"/>
      <c r="AP44" s="56"/>
      <c r="AQ44" s="56"/>
    </row>
    <row r="45" spans="1:43" ht="18.75" customHeight="1" x14ac:dyDescent="0.3">
      <c r="A45" s="4"/>
      <c r="B45" s="4"/>
      <c r="C45" s="175"/>
      <c r="D45" s="176"/>
      <c r="E45" s="176"/>
      <c r="F45" s="177"/>
      <c r="G45" s="177"/>
      <c r="H45" s="177"/>
      <c r="I45" s="177"/>
      <c r="J45" s="4"/>
      <c r="K45" s="4"/>
      <c r="L45" s="5" t="s">
        <v>191</v>
      </c>
      <c r="M45" s="56"/>
      <c r="N45" s="56"/>
      <c r="O45" s="56"/>
      <c r="P45" s="56"/>
      <c r="Q45" s="67"/>
      <c r="R45" s="67"/>
      <c r="S45" s="67"/>
      <c r="T45" s="67"/>
      <c r="U45" s="67"/>
      <c r="V45" s="67"/>
      <c r="W45" s="67"/>
      <c r="X45" s="67"/>
      <c r="Y45" s="67"/>
      <c r="Z45" s="67"/>
      <c r="AA45" s="67"/>
      <c r="AB45" s="67"/>
      <c r="AC45" s="67"/>
      <c r="AD45" s="67"/>
      <c r="AE45" s="67"/>
      <c r="AF45" s="67"/>
      <c r="AG45" s="67"/>
      <c r="AH45" s="67"/>
      <c r="AI45" s="67"/>
      <c r="AJ45" s="56"/>
      <c r="AK45" s="56"/>
      <c r="AL45" s="56"/>
      <c r="AM45" s="56"/>
      <c r="AN45" s="56"/>
      <c r="AO45" s="56"/>
      <c r="AP45" s="56"/>
      <c r="AQ45" s="56"/>
    </row>
    <row r="46" spans="1:43" ht="16.5" customHeight="1" x14ac:dyDescent="0.3">
      <c r="A46" s="108"/>
      <c r="B46" s="4"/>
      <c r="C46" s="178"/>
      <c r="D46" s="179"/>
      <c r="E46" s="179"/>
      <c r="F46" s="179"/>
      <c r="G46" s="179"/>
      <c r="H46" s="179"/>
      <c r="I46" s="179"/>
      <c r="J46" s="4"/>
      <c r="K46" s="4"/>
      <c r="L46" s="5"/>
      <c r="M46" s="56"/>
      <c r="N46" s="56"/>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c r="AN46" s="67"/>
      <c r="AO46" s="56"/>
      <c r="AP46" s="56"/>
      <c r="AQ46" s="56"/>
    </row>
    <row r="47" spans="1:43" ht="16.5" customHeight="1" x14ac:dyDescent="0.3">
      <c r="A47" s="108"/>
      <c r="B47" s="4"/>
      <c r="C47" s="230" t="s">
        <v>331</v>
      </c>
      <c r="D47" s="230"/>
      <c r="E47" s="230"/>
      <c r="F47" s="230"/>
      <c r="G47" s="230"/>
      <c r="H47" s="230"/>
      <c r="I47" s="230"/>
      <c r="J47" s="4"/>
      <c r="K47" s="4"/>
      <c r="L47" s="5"/>
      <c r="M47" s="56"/>
      <c r="N47" s="56"/>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c r="AN47" s="67"/>
      <c r="AO47" s="56"/>
      <c r="AP47" s="56"/>
      <c r="AQ47" s="56"/>
    </row>
    <row r="48" spans="1:43" ht="16.5" customHeight="1" x14ac:dyDescent="0.3">
      <c r="A48" s="108"/>
      <c r="B48" s="4"/>
      <c r="C48" s="238" t="s">
        <v>260</v>
      </c>
      <c r="D48" s="239"/>
      <c r="E48" s="239"/>
      <c r="F48" s="239"/>
      <c r="G48" s="239"/>
      <c r="H48" s="239"/>
      <c r="I48" s="239"/>
      <c r="J48" s="62"/>
      <c r="K48" s="62"/>
      <c r="L48" s="109"/>
      <c r="M48" s="67"/>
      <c r="N48" s="67"/>
      <c r="O48" s="67"/>
      <c r="P48" s="67"/>
      <c r="Q48" s="67"/>
      <c r="R48" s="67"/>
      <c r="S48" s="67"/>
      <c r="T48" s="67"/>
      <c r="U48" s="67"/>
      <c r="V48" s="67"/>
      <c r="W48" s="67"/>
      <c r="X48" s="67"/>
      <c r="Y48" s="67"/>
      <c r="Z48" s="67"/>
      <c r="AA48" s="67"/>
      <c r="AB48" s="67"/>
      <c r="AC48" s="67"/>
      <c r="AD48" s="67"/>
      <c r="AE48" s="67"/>
      <c r="AF48" s="67"/>
      <c r="AG48" s="56"/>
      <c r="AH48" s="56"/>
      <c r="AI48" s="56"/>
      <c r="AJ48" s="56"/>
      <c r="AK48" s="56"/>
      <c r="AL48" s="56"/>
      <c r="AM48" s="56"/>
      <c r="AN48" s="56"/>
      <c r="AO48" s="56"/>
      <c r="AP48" s="56"/>
      <c r="AQ48" s="56"/>
    </row>
    <row r="49" spans="1:43" ht="15.75" customHeight="1" x14ac:dyDescent="0.3">
      <c r="A49" s="108"/>
      <c r="B49" s="108"/>
      <c r="C49" s="42" t="s">
        <v>197</v>
      </c>
      <c r="D49" s="42" t="s">
        <v>198</v>
      </c>
      <c r="E49" s="42" t="s">
        <v>19</v>
      </c>
      <c r="F49" s="42" t="s">
        <v>20</v>
      </c>
      <c r="G49" s="42" t="s">
        <v>199</v>
      </c>
      <c r="H49" s="42" t="s">
        <v>186</v>
      </c>
      <c r="I49" s="42" t="s">
        <v>187</v>
      </c>
      <c r="J49" s="4"/>
      <c r="K49" s="4"/>
      <c r="L49" s="5"/>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t="s">
        <v>129</v>
      </c>
      <c r="AQ49" s="56"/>
    </row>
    <row r="50" spans="1:43" ht="17.25" customHeight="1" x14ac:dyDescent="0.3">
      <c r="A50" s="108"/>
      <c r="B50" s="108"/>
      <c r="C50" s="50"/>
      <c r="D50" s="50"/>
      <c r="E50" s="50"/>
      <c r="F50" s="50"/>
      <c r="G50" s="50"/>
      <c r="H50" s="50"/>
      <c r="I50" s="50"/>
      <c r="J50" s="4"/>
      <c r="K50" s="4"/>
      <c r="L50" s="5"/>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t="s">
        <v>130</v>
      </c>
      <c r="AQ50" s="56"/>
    </row>
    <row r="51" spans="1:43" ht="17.25" customHeight="1" x14ac:dyDescent="0.3">
      <c r="A51" s="108"/>
      <c r="B51" s="108"/>
      <c r="C51" s="50"/>
      <c r="D51" s="50"/>
      <c r="E51" s="50"/>
      <c r="F51" s="50"/>
      <c r="G51" s="50"/>
      <c r="H51" s="50"/>
      <c r="I51" s="50"/>
      <c r="J51" s="4"/>
      <c r="K51" s="4"/>
      <c r="L51" s="5"/>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row>
    <row r="52" spans="1:43" ht="17.25" customHeight="1" x14ac:dyDescent="0.3">
      <c r="A52" s="108"/>
      <c r="B52" s="108"/>
      <c r="C52" s="50"/>
      <c r="D52" s="50"/>
      <c r="E52" s="50"/>
      <c r="F52" s="50"/>
      <c r="G52" s="50"/>
      <c r="H52" s="50"/>
      <c r="I52" s="50"/>
      <c r="J52" s="4"/>
      <c r="K52" s="4"/>
      <c r="L52" s="5"/>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row>
    <row r="53" spans="1:43" ht="17.25" customHeight="1" x14ac:dyDescent="0.3">
      <c r="A53" s="108"/>
      <c r="B53" s="108"/>
      <c r="C53" s="50"/>
      <c r="D53" s="50"/>
      <c r="E53" s="50"/>
      <c r="F53" s="50"/>
      <c r="G53" s="50"/>
      <c r="H53" s="50"/>
      <c r="I53" s="50"/>
      <c r="J53" s="4"/>
      <c r="K53" s="4"/>
      <c r="L53" s="5"/>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row>
    <row r="54" spans="1:43" ht="17.25" customHeight="1" x14ac:dyDescent="0.3">
      <c r="A54" s="108"/>
      <c r="B54" s="108"/>
      <c r="C54" s="50"/>
      <c r="D54" s="50"/>
      <c r="E54" s="50"/>
      <c r="F54" s="50"/>
      <c r="G54" s="50"/>
      <c r="H54" s="50"/>
      <c r="I54" s="50"/>
      <c r="J54" s="4"/>
      <c r="K54" s="4"/>
      <c r="L54" s="5"/>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row>
    <row r="55" spans="1:43" ht="17.25" customHeight="1" x14ac:dyDescent="0.3">
      <c r="A55" s="108"/>
      <c r="B55" s="108"/>
      <c r="C55" s="62"/>
      <c r="D55" s="62"/>
      <c r="E55" s="62"/>
      <c r="F55" s="62"/>
      <c r="G55" s="62"/>
      <c r="H55" s="62"/>
      <c r="I55" s="62"/>
      <c r="J55" s="4"/>
      <c r="K55" s="4"/>
      <c r="L55" s="5"/>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row>
    <row r="56" spans="1:43" ht="17.25" customHeight="1" x14ac:dyDescent="0.3">
      <c r="A56" s="108"/>
      <c r="B56" s="108"/>
      <c r="C56" s="230" t="s">
        <v>332</v>
      </c>
      <c r="D56" s="230"/>
      <c r="E56" s="230"/>
      <c r="F56" s="230"/>
      <c r="G56" s="230"/>
      <c r="H56" s="230"/>
      <c r="I56" s="230"/>
      <c r="J56" s="4"/>
      <c r="K56" s="4"/>
      <c r="L56" s="5"/>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row>
    <row r="57" spans="1:43" ht="18" customHeight="1" x14ac:dyDescent="0.3">
      <c r="A57" s="108"/>
      <c r="B57" s="108"/>
      <c r="C57" s="238" t="s">
        <v>333</v>
      </c>
      <c r="D57" s="239"/>
      <c r="E57" s="239"/>
      <c r="F57" s="239"/>
      <c r="G57" s="239"/>
      <c r="H57" s="239"/>
      <c r="I57" s="239"/>
      <c r="J57" s="4"/>
      <c r="K57" s="4"/>
      <c r="L57" s="5"/>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row>
    <row r="58" spans="1:43" ht="17.25" customHeight="1" x14ac:dyDescent="0.3">
      <c r="A58" s="108"/>
      <c r="B58" s="108"/>
      <c r="C58" s="42" t="s">
        <v>200</v>
      </c>
      <c r="D58" s="42" t="s">
        <v>232</v>
      </c>
      <c r="E58" s="42" t="s">
        <v>19</v>
      </c>
      <c r="F58" s="42" t="s">
        <v>20</v>
      </c>
      <c r="G58" s="42" t="s">
        <v>199</v>
      </c>
      <c r="H58" s="42" t="s">
        <v>186</v>
      </c>
      <c r="I58" s="42" t="s">
        <v>187</v>
      </c>
      <c r="J58" s="4"/>
      <c r="K58" s="4"/>
      <c r="L58" s="5"/>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row>
    <row r="59" spans="1:43" ht="17.25" customHeight="1" x14ac:dyDescent="0.3">
      <c r="A59" s="108"/>
      <c r="B59" s="108"/>
      <c r="C59" s="50"/>
      <c r="D59" s="50"/>
      <c r="E59" s="50"/>
      <c r="F59" s="50"/>
      <c r="G59" s="50"/>
      <c r="H59" s="50"/>
      <c r="I59" s="50"/>
      <c r="J59" s="4"/>
      <c r="K59" s="4"/>
      <c r="L59" s="5"/>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row>
    <row r="60" spans="1:43" ht="17.25" customHeight="1" x14ac:dyDescent="0.3">
      <c r="A60" s="108"/>
      <c r="B60" s="108"/>
      <c r="C60" s="50"/>
      <c r="D60" s="50"/>
      <c r="E60" s="50"/>
      <c r="F60" s="50"/>
      <c r="G60" s="50"/>
      <c r="H60" s="50"/>
      <c r="I60" s="50"/>
      <c r="J60" s="4"/>
      <c r="K60" s="4"/>
      <c r="L60" s="5"/>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row>
    <row r="61" spans="1:43" ht="17.25" customHeight="1" x14ac:dyDescent="0.3">
      <c r="A61" s="108"/>
      <c r="B61" s="108"/>
      <c r="C61" s="50"/>
      <c r="D61" s="50"/>
      <c r="E61" s="50"/>
      <c r="F61" s="50"/>
      <c r="G61" s="50"/>
      <c r="H61" s="50"/>
      <c r="I61" s="50"/>
      <c r="J61" s="4"/>
      <c r="K61" s="4"/>
      <c r="L61" s="5"/>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row>
    <row r="62" spans="1:43" ht="17.25" customHeight="1" x14ac:dyDescent="0.3">
      <c r="A62" s="108"/>
      <c r="B62" s="108"/>
      <c r="C62" s="50"/>
      <c r="D62" s="50"/>
      <c r="E62" s="50"/>
      <c r="F62" s="50"/>
      <c r="G62" s="50"/>
      <c r="H62" s="50"/>
      <c r="I62" s="50"/>
      <c r="J62" s="4"/>
      <c r="K62" s="4"/>
      <c r="L62" s="5"/>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row>
    <row r="63" spans="1:43" ht="17.25" customHeight="1" x14ac:dyDescent="0.3">
      <c r="A63" s="108"/>
      <c r="B63" s="108"/>
      <c r="C63" s="50"/>
      <c r="D63" s="50"/>
      <c r="E63" s="50"/>
      <c r="F63" s="50"/>
      <c r="G63" s="50"/>
      <c r="H63" s="50"/>
      <c r="I63" s="50"/>
      <c r="J63" s="4"/>
      <c r="K63" s="4"/>
      <c r="L63" s="5"/>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row>
    <row r="64" spans="1:43" ht="22.5" customHeight="1" x14ac:dyDescent="0.3">
      <c r="A64" s="108"/>
      <c r="B64" s="62"/>
      <c r="C64" s="4"/>
      <c r="D64" s="4"/>
      <c r="E64" s="4"/>
      <c r="F64" s="4"/>
      <c r="G64" s="4"/>
      <c r="H64" s="4"/>
      <c r="I64" s="4"/>
      <c r="J64" s="4"/>
      <c r="K64" s="4"/>
      <c r="L64" s="5"/>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row>
    <row r="65" spans="1:43" ht="22.5" customHeight="1" x14ac:dyDescent="0.3">
      <c r="A65" s="108"/>
      <c r="B65" s="62"/>
      <c r="C65" s="4"/>
      <c r="D65" s="4"/>
      <c r="E65" s="4"/>
      <c r="F65" s="4"/>
      <c r="G65" s="4"/>
      <c r="H65" s="4"/>
      <c r="I65" s="4"/>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row>
    <row r="66" spans="1:43" ht="22.5" customHeight="1" x14ac:dyDescent="0.3">
      <c r="A66" s="108"/>
      <c r="B66" s="62"/>
      <c r="C66" s="4"/>
      <c r="D66" s="4"/>
      <c r="E66" s="4"/>
      <c r="F66" s="4"/>
      <c r="G66" s="4"/>
      <c r="H66" s="4"/>
      <c r="I66" s="4"/>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row>
    <row r="67" spans="1:43" ht="22.5" customHeight="1" x14ac:dyDescent="0.3">
      <c r="A67" s="108"/>
      <c r="B67" s="62"/>
      <c r="C67" s="4"/>
      <c r="D67" s="4"/>
      <c r="E67" s="4"/>
      <c r="F67" s="4"/>
      <c r="G67" s="4"/>
      <c r="H67" s="4"/>
      <c r="I67" s="4"/>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row>
    <row r="68" spans="1:43" ht="22.5" customHeight="1" x14ac:dyDescent="0.3">
      <c r="A68" s="108"/>
      <c r="B68" s="62"/>
      <c r="C68" s="4"/>
      <c r="D68" s="4"/>
      <c r="E68" s="4"/>
      <c r="F68" s="4"/>
      <c r="G68" s="4"/>
      <c r="H68" s="4"/>
      <c r="I68" s="4"/>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row>
    <row r="69" spans="1:43" ht="22.5" customHeight="1" x14ac:dyDescent="0.3">
      <c r="A69" s="108"/>
      <c r="I69" s="4"/>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row>
    <row r="70" spans="1:43" ht="18.75" customHeight="1" x14ac:dyDescent="0.3">
      <c r="A70" s="10"/>
      <c r="I70" s="4"/>
      <c r="L70" s="56"/>
      <c r="M70" s="56"/>
      <c r="N70" s="56"/>
      <c r="O70" s="56"/>
      <c r="P70" s="56"/>
      <c r="Q70" s="56"/>
      <c r="R70" s="56"/>
      <c r="S70" s="56"/>
      <c r="T70" s="56"/>
      <c r="U70" s="110"/>
      <c r="V70" s="56"/>
      <c r="W70" s="56"/>
      <c r="X70" s="56"/>
      <c r="Y70" s="56"/>
      <c r="Z70" s="56"/>
      <c r="AA70" s="56"/>
      <c r="AB70" s="111"/>
      <c r="AC70" s="111"/>
      <c r="AD70" s="111"/>
      <c r="AE70" s="56"/>
      <c r="AF70" s="56"/>
      <c r="AG70" s="56"/>
      <c r="AH70" s="56"/>
      <c r="AI70" s="56"/>
      <c r="AJ70" s="56"/>
      <c r="AK70" s="56"/>
      <c r="AL70" s="56"/>
      <c r="AM70" s="56"/>
      <c r="AN70" s="56"/>
      <c r="AO70" s="56"/>
      <c r="AP70" s="56"/>
      <c r="AQ70" s="56"/>
    </row>
    <row r="71" spans="1:43" ht="41.25" customHeight="1" x14ac:dyDescent="0.3">
      <c r="A71" s="10"/>
      <c r="I71" s="11"/>
      <c r="J71" s="112"/>
      <c r="K71" s="112"/>
      <c r="L71" s="113"/>
      <c r="M71" s="113"/>
      <c r="N71" s="113"/>
      <c r="O71" s="113"/>
      <c r="P71" s="113"/>
      <c r="Q71" s="113"/>
      <c r="R71" s="113"/>
      <c r="S71" s="113"/>
      <c r="T71" s="113"/>
      <c r="U71" s="113"/>
      <c r="V71" s="113"/>
      <c r="W71" s="113"/>
      <c r="X71" s="113"/>
      <c r="Y71" s="113"/>
      <c r="Z71" s="113"/>
      <c r="AA71" s="56"/>
      <c r="AB71" s="56"/>
      <c r="AC71" s="56"/>
      <c r="AD71" s="56"/>
      <c r="AE71" s="56"/>
      <c r="AF71" s="56"/>
      <c r="AG71" s="56"/>
      <c r="AH71" s="56"/>
      <c r="AI71" s="56"/>
      <c r="AJ71" s="56"/>
      <c r="AK71" s="56"/>
      <c r="AL71" s="56"/>
      <c r="AM71" s="56"/>
      <c r="AN71" s="56"/>
      <c r="AO71" s="56"/>
      <c r="AP71" s="56"/>
      <c r="AQ71" s="56"/>
    </row>
    <row r="72" spans="1:43" ht="17.25" customHeight="1" x14ac:dyDescent="0.3">
      <c r="A72" s="10"/>
      <c r="I72" s="11"/>
      <c r="J72" s="112"/>
      <c r="K72" s="112"/>
      <c r="L72" s="113" t="s">
        <v>206</v>
      </c>
      <c r="M72" s="113"/>
      <c r="N72" s="113"/>
      <c r="O72" s="113"/>
      <c r="P72" s="113"/>
      <c r="Q72" s="113"/>
      <c r="R72" s="113"/>
      <c r="S72" s="113"/>
      <c r="T72" s="113"/>
      <c r="U72" s="113"/>
      <c r="V72" s="113"/>
      <c r="W72" s="113"/>
      <c r="X72" s="113"/>
      <c r="Y72" s="113"/>
      <c r="Z72" s="113"/>
      <c r="AA72" s="56"/>
      <c r="AB72" s="56"/>
      <c r="AC72" s="56"/>
      <c r="AD72" s="56"/>
      <c r="AE72" s="56"/>
      <c r="AF72" s="56"/>
      <c r="AG72" s="56"/>
      <c r="AH72" s="56"/>
      <c r="AI72" s="56"/>
      <c r="AJ72" s="56"/>
      <c r="AK72" s="56"/>
      <c r="AL72" s="56"/>
      <c r="AM72" s="56"/>
      <c r="AN72" s="56"/>
      <c r="AO72" s="56"/>
      <c r="AP72" s="56"/>
      <c r="AQ72" s="56"/>
    </row>
    <row r="73" spans="1:43" ht="17.25" customHeight="1" x14ac:dyDescent="0.3">
      <c r="A73" s="10"/>
      <c r="I73" s="11"/>
      <c r="J73" s="112"/>
      <c r="K73" s="112"/>
      <c r="L73" s="56" t="s">
        <v>207</v>
      </c>
      <c r="M73" s="113"/>
      <c r="N73" s="113"/>
      <c r="O73" s="113"/>
      <c r="P73" s="113"/>
      <c r="Q73" s="113"/>
      <c r="R73" s="113"/>
      <c r="S73" s="113"/>
      <c r="T73" s="113"/>
      <c r="U73" s="113"/>
      <c r="V73" s="113"/>
      <c r="W73" s="113"/>
      <c r="X73" s="113"/>
      <c r="Y73" s="113"/>
      <c r="Z73" s="113"/>
      <c r="AA73" s="56"/>
      <c r="AB73" s="56"/>
      <c r="AC73" s="56"/>
      <c r="AD73" s="56"/>
      <c r="AE73" s="56"/>
      <c r="AF73" s="56"/>
      <c r="AG73" s="56"/>
      <c r="AH73" s="56"/>
      <c r="AI73" s="56"/>
      <c r="AJ73" s="56"/>
      <c r="AK73" s="56"/>
      <c r="AL73" s="56"/>
      <c r="AM73" s="56"/>
      <c r="AN73" s="56"/>
      <c r="AO73" s="56"/>
      <c r="AP73" s="56"/>
      <c r="AQ73" s="56"/>
    </row>
    <row r="74" spans="1:43" ht="17.25" customHeight="1" x14ac:dyDescent="0.3">
      <c r="A74" s="10"/>
      <c r="I74" s="11"/>
      <c r="J74" s="112"/>
      <c r="K74" s="112"/>
      <c r="L74" s="113" t="s">
        <v>195</v>
      </c>
      <c r="M74" s="113"/>
      <c r="N74" s="113"/>
      <c r="O74" s="113"/>
      <c r="P74" s="113"/>
      <c r="Q74" s="113"/>
      <c r="R74" s="113"/>
      <c r="S74" s="113"/>
      <c r="T74" s="113"/>
      <c r="U74" s="113"/>
      <c r="V74" s="113"/>
      <c r="W74" s="113"/>
      <c r="X74" s="113"/>
      <c r="Y74" s="113"/>
      <c r="Z74" s="113"/>
      <c r="AA74" s="56"/>
      <c r="AB74" s="56"/>
      <c r="AC74" s="56"/>
      <c r="AD74" s="56"/>
      <c r="AE74" s="56"/>
      <c r="AF74" s="56"/>
      <c r="AG74" s="56"/>
      <c r="AH74" s="56"/>
      <c r="AI74" s="56"/>
      <c r="AJ74" s="56"/>
      <c r="AK74" s="56"/>
      <c r="AL74" s="56"/>
      <c r="AM74" s="56"/>
      <c r="AN74" s="56"/>
      <c r="AO74" s="56"/>
      <c r="AP74" s="56"/>
      <c r="AQ74" s="56"/>
    </row>
    <row r="75" spans="1:43" ht="17.25" customHeight="1" x14ac:dyDescent="0.3">
      <c r="A75" s="10"/>
      <c r="I75" s="11"/>
      <c r="J75" s="112"/>
      <c r="K75" s="112"/>
      <c r="L75" s="113"/>
      <c r="M75" s="113"/>
      <c r="N75" s="113"/>
      <c r="O75" s="113"/>
      <c r="P75" s="113"/>
      <c r="Q75" s="113"/>
      <c r="R75" s="113"/>
      <c r="S75" s="113"/>
      <c r="T75" s="113"/>
      <c r="U75" s="113"/>
      <c r="V75" s="113"/>
      <c r="W75" s="113"/>
      <c r="X75" s="113"/>
      <c r="Y75" s="113"/>
      <c r="Z75" s="113"/>
      <c r="AA75" s="56"/>
      <c r="AB75" s="56"/>
      <c r="AC75" s="56"/>
      <c r="AD75" s="56"/>
      <c r="AE75" s="56"/>
      <c r="AF75" s="56"/>
      <c r="AG75" s="56"/>
      <c r="AH75" s="56"/>
      <c r="AI75" s="56"/>
      <c r="AJ75" s="56"/>
      <c r="AK75" s="56"/>
      <c r="AL75" s="56"/>
      <c r="AM75" s="56"/>
      <c r="AN75" s="56"/>
      <c r="AO75" s="56"/>
      <c r="AP75" s="56"/>
      <c r="AQ75" s="56"/>
    </row>
    <row r="76" spans="1:43" ht="17.25" customHeight="1" x14ac:dyDescent="0.3">
      <c r="A76" s="10"/>
      <c r="I76" s="11"/>
      <c r="J76" s="112"/>
      <c r="K76" s="112"/>
      <c r="L76" s="113"/>
      <c r="M76" s="113"/>
      <c r="N76" s="113"/>
      <c r="O76" s="113"/>
      <c r="P76" s="113"/>
      <c r="Q76" s="113"/>
      <c r="R76" s="113"/>
      <c r="S76" s="113"/>
      <c r="T76" s="113"/>
      <c r="U76" s="113"/>
      <c r="V76" s="113"/>
      <c r="W76" s="113"/>
      <c r="X76" s="113"/>
      <c r="Y76" s="113"/>
      <c r="Z76" s="113"/>
      <c r="AA76" s="56"/>
      <c r="AB76" s="56"/>
      <c r="AC76" s="56"/>
      <c r="AD76" s="56"/>
      <c r="AE76" s="56"/>
      <c r="AF76" s="56"/>
      <c r="AG76" s="56"/>
      <c r="AH76" s="56"/>
      <c r="AI76" s="56"/>
      <c r="AJ76" s="56"/>
      <c r="AK76" s="56"/>
      <c r="AL76" s="56"/>
      <c r="AM76" s="56"/>
      <c r="AN76" s="56"/>
      <c r="AO76" s="56"/>
      <c r="AP76" s="56"/>
      <c r="AQ76" s="56"/>
    </row>
    <row r="77" spans="1:43" ht="17.25" customHeight="1" x14ac:dyDescent="0.3">
      <c r="A77" s="10"/>
      <c r="I77" s="11"/>
      <c r="J77" s="112"/>
      <c r="K77" s="112"/>
      <c r="L77" s="113"/>
      <c r="M77" s="113"/>
      <c r="N77" s="113"/>
      <c r="O77" s="113"/>
      <c r="P77" s="113"/>
      <c r="Q77" s="113"/>
      <c r="R77" s="113"/>
      <c r="S77" s="113"/>
      <c r="T77" s="113"/>
      <c r="U77" s="113"/>
      <c r="V77" s="113"/>
      <c r="W77" s="113"/>
      <c r="X77" s="113"/>
      <c r="Y77" s="113"/>
      <c r="Z77" s="113"/>
      <c r="AA77" s="56"/>
      <c r="AB77" s="56"/>
      <c r="AC77" s="56"/>
      <c r="AD77" s="56"/>
      <c r="AE77" s="56"/>
      <c r="AF77" s="56"/>
      <c r="AG77" s="56"/>
      <c r="AH77" s="56"/>
      <c r="AI77" s="56"/>
      <c r="AJ77" s="56"/>
      <c r="AK77" s="56"/>
      <c r="AL77" s="56"/>
      <c r="AM77" s="56"/>
      <c r="AN77" s="56"/>
      <c r="AO77" s="56"/>
      <c r="AP77" s="56"/>
      <c r="AQ77" s="56"/>
    </row>
    <row r="78" spans="1:43" ht="17.25" customHeight="1" x14ac:dyDescent="0.3">
      <c r="A78" s="10"/>
      <c r="I78" s="11"/>
      <c r="J78" s="112"/>
      <c r="K78" s="112"/>
      <c r="L78" s="113"/>
      <c r="M78" s="113"/>
      <c r="N78" s="113"/>
      <c r="O78" s="113"/>
      <c r="P78" s="113"/>
      <c r="Q78" s="113"/>
      <c r="R78" s="113"/>
      <c r="S78" s="113"/>
      <c r="T78" s="113"/>
      <c r="U78" s="113"/>
      <c r="V78" s="113"/>
      <c r="W78" s="113"/>
      <c r="X78" s="113"/>
      <c r="Y78" s="113"/>
      <c r="Z78" s="113"/>
      <c r="AA78" s="56"/>
      <c r="AB78" s="56"/>
      <c r="AC78" s="56"/>
      <c r="AD78" s="56"/>
      <c r="AE78" s="56"/>
      <c r="AF78" s="56"/>
      <c r="AG78" s="56"/>
      <c r="AH78" s="56"/>
      <c r="AI78" s="56"/>
      <c r="AJ78" s="56"/>
      <c r="AK78" s="56"/>
      <c r="AL78" s="56"/>
      <c r="AM78" s="56"/>
      <c r="AN78" s="56"/>
      <c r="AO78" s="56"/>
      <c r="AP78" s="56"/>
      <c r="AQ78" s="56"/>
    </row>
    <row r="79" spans="1:43" ht="31.5" customHeight="1" x14ac:dyDescent="0.3">
      <c r="A79" s="10"/>
      <c r="I79" s="114"/>
      <c r="J79" s="112"/>
      <c r="K79" s="112"/>
      <c r="L79" s="113"/>
      <c r="M79" s="113"/>
      <c r="N79" s="113"/>
      <c r="O79" s="113"/>
      <c r="P79" s="113"/>
      <c r="Q79" s="113"/>
      <c r="R79" s="113"/>
      <c r="S79" s="113"/>
      <c r="T79" s="113"/>
      <c r="U79" s="113"/>
      <c r="V79" s="113"/>
      <c r="W79" s="113"/>
      <c r="X79" s="113"/>
      <c r="Y79" s="113"/>
      <c r="Z79" s="113"/>
      <c r="AA79" s="56"/>
      <c r="AB79" s="56"/>
      <c r="AC79" s="56"/>
      <c r="AD79" s="56"/>
      <c r="AE79" s="56"/>
      <c r="AF79" s="56"/>
      <c r="AG79" s="56"/>
      <c r="AH79" s="56"/>
      <c r="AI79" s="56"/>
      <c r="AJ79" s="56"/>
      <c r="AK79" s="56"/>
      <c r="AL79" s="56"/>
      <c r="AM79" s="56"/>
      <c r="AN79" s="56"/>
      <c r="AO79" s="56"/>
      <c r="AP79" s="56"/>
      <c r="AQ79" s="56"/>
    </row>
    <row r="80" spans="1:43" ht="17.25" customHeight="1" x14ac:dyDescent="0.3">
      <c r="A80" s="10"/>
      <c r="I80" s="114"/>
      <c r="J80" s="112"/>
      <c r="K80" s="112"/>
      <c r="L80" s="112"/>
      <c r="M80" s="112"/>
      <c r="N80" s="112"/>
      <c r="O80" s="112"/>
      <c r="P80" s="112"/>
      <c r="Q80" s="112"/>
      <c r="R80" s="112"/>
      <c r="S80" s="112"/>
      <c r="T80" s="112"/>
      <c r="U80" s="112"/>
      <c r="V80" s="112"/>
      <c r="W80" s="112"/>
      <c r="X80" s="112"/>
      <c r="Y80" s="112"/>
      <c r="Z80" s="112"/>
    </row>
    <row r="81" spans="1:31" ht="17.25" customHeight="1" x14ac:dyDescent="0.3">
      <c r="A81" s="10"/>
      <c r="I81" s="114"/>
      <c r="J81" s="112"/>
      <c r="K81" s="112"/>
      <c r="L81" s="112"/>
      <c r="M81" s="112"/>
      <c r="N81" s="112"/>
      <c r="O81" s="112"/>
      <c r="P81" s="112"/>
      <c r="Q81" s="112"/>
      <c r="R81" s="112"/>
      <c r="S81" s="112"/>
      <c r="T81" s="112"/>
      <c r="U81" s="112"/>
      <c r="V81" s="112"/>
      <c r="W81" s="112"/>
      <c r="X81" s="112"/>
      <c r="Y81" s="112"/>
      <c r="Z81" s="112"/>
    </row>
    <row r="82" spans="1:31" ht="17.25" customHeight="1" x14ac:dyDescent="0.3">
      <c r="A82" s="4"/>
      <c r="I82" s="114"/>
      <c r="J82" s="112"/>
      <c r="K82" s="112"/>
      <c r="L82" s="112"/>
      <c r="M82" s="112"/>
      <c r="N82" s="112"/>
      <c r="O82" s="112"/>
      <c r="P82" s="112"/>
      <c r="Q82" s="112"/>
      <c r="R82" s="112"/>
      <c r="S82" s="112"/>
      <c r="T82" s="112"/>
      <c r="U82" s="112"/>
      <c r="V82" s="112"/>
      <c r="W82" s="112"/>
      <c r="X82" s="112"/>
      <c r="Y82" s="112"/>
      <c r="Z82" s="112"/>
    </row>
    <row r="83" spans="1:31" ht="17.25" customHeight="1" x14ac:dyDescent="0.3">
      <c r="A83" s="4"/>
      <c r="I83" s="114"/>
      <c r="J83" s="112"/>
      <c r="K83" s="112"/>
      <c r="L83" s="112"/>
      <c r="M83" s="112"/>
      <c r="N83" s="112"/>
      <c r="O83" s="112"/>
      <c r="P83" s="112"/>
      <c r="Q83" s="112"/>
      <c r="R83" s="112"/>
      <c r="S83" s="112"/>
      <c r="T83" s="112"/>
      <c r="U83" s="112"/>
      <c r="V83" s="112"/>
      <c r="W83" s="112"/>
      <c r="X83" s="112"/>
      <c r="Y83" s="112"/>
      <c r="Z83" s="112"/>
    </row>
    <row r="84" spans="1:31" ht="17.25" customHeight="1" x14ac:dyDescent="0.3">
      <c r="A84" s="4"/>
      <c r="I84" s="114"/>
      <c r="J84" s="112"/>
      <c r="K84" s="112"/>
      <c r="L84" s="112"/>
      <c r="M84" s="112"/>
      <c r="N84" s="112"/>
      <c r="O84" s="112"/>
      <c r="P84" s="112"/>
      <c r="Q84" s="112"/>
      <c r="R84" s="112"/>
      <c r="S84" s="112"/>
      <c r="T84" s="112"/>
      <c r="U84" s="112"/>
      <c r="V84" s="112"/>
      <c r="W84" s="112"/>
      <c r="X84" s="112"/>
      <c r="Y84" s="112"/>
      <c r="Z84" s="112"/>
    </row>
    <row r="85" spans="1:31" ht="11.25" customHeight="1" x14ac:dyDescent="0.3">
      <c r="A85" s="4"/>
      <c r="I85" s="114"/>
      <c r="J85" s="112"/>
      <c r="K85" s="112"/>
      <c r="L85" s="112"/>
      <c r="M85" s="112"/>
      <c r="N85" s="112"/>
      <c r="O85" s="112"/>
      <c r="P85" s="112"/>
      <c r="Q85" s="112"/>
      <c r="R85" s="112"/>
      <c r="S85" s="112"/>
      <c r="T85" s="112"/>
      <c r="U85" s="112"/>
      <c r="V85" s="112"/>
      <c r="W85" s="112"/>
      <c r="X85" s="112"/>
      <c r="Y85" s="112"/>
      <c r="Z85" s="112"/>
    </row>
    <row r="86" spans="1:31" ht="18.75" customHeight="1" x14ac:dyDescent="0.3">
      <c r="A86" s="10"/>
      <c r="I86" s="4"/>
      <c r="U86" s="115"/>
    </row>
    <row r="87" spans="1:31" ht="15.6" x14ac:dyDescent="0.3">
      <c r="A87" s="4"/>
      <c r="I87" s="116"/>
      <c r="J87" s="117"/>
      <c r="K87" s="117"/>
      <c r="L87" s="117"/>
      <c r="M87" s="117"/>
      <c r="N87" s="117"/>
      <c r="O87" s="117"/>
      <c r="P87" s="117"/>
      <c r="Q87" s="117"/>
      <c r="R87" s="117"/>
      <c r="S87" s="117"/>
      <c r="T87" s="117"/>
      <c r="U87" s="117"/>
      <c r="V87" s="117"/>
      <c r="W87" s="117"/>
      <c r="X87" s="117"/>
      <c r="Y87" s="117"/>
      <c r="Z87" s="117"/>
      <c r="AA87" s="117"/>
      <c r="AB87" s="117"/>
      <c r="AC87" s="117"/>
    </row>
    <row r="88" spans="1:31" ht="15.6" x14ac:dyDescent="0.3">
      <c r="A88" s="4"/>
      <c r="I88" s="118"/>
      <c r="J88" s="119"/>
      <c r="K88" s="119"/>
      <c r="L88" s="119"/>
      <c r="M88" s="119"/>
      <c r="N88" s="119"/>
      <c r="O88" s="119"/>
      <c r="P88" s="119"/>
      <c r="Q88" s="119"/>
      <c r="R88" s="119"/>
      <c r="S88" s="119"/>
      <c r="T88" s="119"/>
      <c r="U88" s="119"/>
      <c r="V88" s="119"/>
      <c r="W88" s="119"/>
      <c r="X88" s="119"/>
      <c r="Y88" s="119"/>
      <c r="Z88" s="119"/>
      <c r="AA88" s="119"/>
      <c r="AB88" s="119"/>
      <c r="AC88" s="119"/>
      <c r="AD88" s="119"/>
      <c r="AE88" s="119"/>
    </row>
    <row r="89" spans="1:31" ht="44.25" customHeight="1" x14ac:dyDescent="0.3">
      <c r="A89" s="4"/>
      <c r="I89" s="118"/>
      <c r="J89" s="119"/>
      <c r="K89" s="119"/>
      <c r="L89" s="119"/>
      <c r="M89" s="119"/>
      <c r="N89" s="119"/>
      <c r="O89" s="119"/>
      <c r="P89" s="119"/>
      <c r="Q89" s="119"/>
      <c r="R89" s="119"/>
      <c r="S89" s="119"/>
      <c r="T89" s="119"/>
      <c r="U89" s="119"/>
      <c r="V89" s="119"/>
      <c r="W89" s="119"/>
      <c r="X89" s="119"/>
      <c r="Y89" s="119"/>
      <c r="Z89" s="119"/>
      <c r="AA89" s="119"/>
      <c r="AB89" s="119"/>
      <c r="AC89" s="119"/>
      <c r="AD89" s="119"/>
      <c r="AE89" s="119"/>
    </row>
    <row r="90" spans="1:31" ht="15.6" x14ac:dyDescent="0.3">
      <c r="A90" s="4"/>
      <c r="I90" s="118"/>
      <c r="J90" s="119"/>
      <c r="K90" s="119"/>
      <c r="L90" s="119"/>
      <c r="M90" s="119"/>
      <c r="N90" s="119"/>
      <c r="O90" s="119"/>
      <c r="P90" s="119"/>
      <c r="Q90" s="119"/>
      <c r="R90" s="119"/>
      <c r="S90" s="119"/>
      <c r="T90" s="119"/>
      <c r="U90" s="119"/>
      <c r="V90" s="119"/>
      <c r="W90" s="119"/>
      <c r="X90" s="119"/>
      <c r="Y90" s="119"/>
      <c r="Z90" s="119"/>
      <c r="AA90" s="119"/>
      <c r="AB90" s="119"/>
      <c r="AC90" s="119"/>
      <c r="AD90" s="119"/>
      <c r="AE90" s="119"/>
    </row>
    <row r="91" spans="1:31" ht="15.6" x14ac:dyDescent="0.3">
      <c r="A91" s="4"/>
      <c r="I91" s="118"/>
      <c r="J91" s="119"/>
      <c r="K91" s="119"/>
      <c r="L91" s="119"/>
      <c r="M91" s="119"/>
      <c r="N91" s="119"/>
      <c r="O91" s="119"/>
      <c r="P91" s="119"/>
      <c r="Q91" s="119"/>
      <c r="R91" s="119"/>
      <c r="S91" s="119"/>
      <c r="T91" s="119"/>
      <c r="U91" s="119"/>
      <c r="V91" s="119"/>
      <c r="W91" s="119"/>
      <c r="X91" s="119"/>
      <c r="Y91" s="119"/>
      <c r="Z91" s="119"/>
      <c r="AA91" s="119"/>
      <c r="AB91" s="119"/>
      <c r="AC91" s="119"/>
      <c r="AD91" s="119"/>
      <c r="AE91" s="119"/>
    </row>
    <row r="92" spans="1:31" ht="37.5" customHeight="1" x14ac:dyDescent="0.3">
      <c r="A92" s="4"/>
      <c r="I92" s="118"/>
      <c r="J92" s="119"/>
      <c r="K92" s="119"/>
      <c r="L92" s="119"/>
      <c r="M92" s="119"/>
      <c r="N92" s="119"/>
      <c r="O92" s="119"/>
      <c r="P92" s="119"/>
      <c r="Q92" s="119"/>
      <c r="R92" s="119"/>
      <c r="S92" s="119"/>
      <c r="T92" s="119"/>
      <c r="U92" s="119"/>
      <c r="V92" s="119"/>
      <c r="W92" s="119"/>
      <c r="X92" s="119"/>
      <c r="Y92" s="119"/>
      <c r="Z92" s="119"/>
      <c r="AA92" s="119"/>
      <c r="AB92" s="119"/>
      <c r="AC92" s="119"/>
      <c r="AD92" s="119"/>
      <c r="AE92" s="119"/>
    </row>
    <row r="93" spans="1:31" ht="15.6" x14ac:dyDescent="0.3">
      <c r="A93" s="4"/>
      <c r="I93" s="118"/>
      <c r="J93" s="119"/>
      <c r="K93" s="119"/>
      <c r="L93" s="119"/>
      <c r="M93" s="119"/>
      <c r="N93" s="119"/>
      <c r="O93" s="119"/>
      <c r="P93" s="119"/>
      <c r="Q93" s="119"/>
      <c r="R93" s="119"/>
      <c r="S93" s="119"/>
      <c r="T93" s="119"/>
      <c r="U93" s="119"/>
      <c r="V93" s="119"/>
      <c r="W93" s="119"/>
      <c r="X93" s="119"/>
      <c r="Y93" s="119"/>
      <c r="Z93" s="119"/>
      <c r="AA93" s="119"/>
      <c r="AB93" s="119"/>
      <c r="AC93" s="119"/>
      <c r="AD93" s="119"/>
      <c r="AE93" s="119"/>
    </row>
    <row r="94" spans="1:31" ht="15.6" x14ac:dyDescent="0.3">
      <c r="A94" s="4"/>
      <c r="I94" s="118"/>
      <c r="J94" s="119"/>
      <c r="K94" s="119"/>
      <c r="L94" s="119"/>
      <c r="M94" s="119"/>
      <c r="N94" s="119"/>
      <c r="O94" s="119"/>
      <c r="P94" s="119"/>
      <c r="Q94" s="119"/>
      <c r="R94" s="119"/>
      <c r="S94" s="119"/>
      <c r="T94" s="119"/>
      <c r="U94" s="119"/>
      <c r="V94" s="119"/>
      <c r="W94" s="119"/>
      <c r="X94" s="119"/>
      <c r="Y94" s="119"/>
      <c r="Z94" s="119"/>
      <c r="AA94" s="119"/>
      <c r="AB94" s="119"/>
      <c r="AC94" s="119"/>
      <c r="AD94" s="119"/>
      <c r="AE94" s="119"/>
    </row>
    <row r="95" spans="1:31" ht="15.6" x14ac:dyDescent="0.3">
      <c r="A95" s="4"/>
      <c r="I95" s="118"/>
      <c r="J95" s="119"/>
      <c r="K95" s="119"/>
      <c r="L95" s="119"/>
      <c r="M95" s="119"/>
      <c r="N95" s="119"/>
      <c r="O95" s="119"/>
      <c r="P95" s="119"/>
      <c r="Q95" s="119"/>
      <c r="R95" s="119"/>
      <c r="S95" s="119"/>
      <c r="T95" s="119"/>
      <c r="U95" s="119"/>
      <c r="V95" s="119"/>
      <c r="W95" s="119"/>
      <c r="X95" s="119"/>
      <c r="Y95" s="119"/>
      <c r="Z95" s="119"/>
      <c r="AA95" s="119"/>
      <c r="AB95" s="119"/>
      <c r="AC95" s="119"/>
      <c r="AD95" s="119"/>
      <c r="AE95" s="119"/>
    </row>
    <row r="96" spans="1:31" ht="15.6" x14ac:dyDescent="0.3">
      <c r="A96" s="4"/>
      <c r="I96" s="118"/>
      <c r="J96" s="119"/>
      <c r="K96" s="119"/>
      <c r="L96" s="119"/>
      <c r="M96" s="119"/>
      <c r="N96" s="119"/>
      <c r="O96" s="119"/>
      <c r="P96" s="119"/>
      <c r="Q96" s="119"/>
      <c r="R96" s="119"/>
      <c r="S96" s="119"/>
      <c r="T96" s="119"/>
      <c r="U96" s="119"/>
      <c r="V96" s="119"/>
      <c r="W96" s="119"/>
      <c r="X96" s="119"/>
      <c r="Y96" s="119"/>
      <c r="Z96" s="119"/>
      <c r="AA96" s="119"/>
      <c r="AB96" s="119"/>
      <c r="AC96" s="119"/>
      <c r="AD96" s="119"/>
      <c r="AE96" s="119"/>
    </row>
    <row r="97" spans="1:36" ht="15.6" x14ac:dyDescent="0.3">
      <c r="A97" s="4"/>
      <c r="I97" s="118"/>
      <c r="J97" s="119"/>
      <c r="K97" s="119"/>
      <c r="L97" s="119"/>
      <c r="M97" s="119"/>
      <c r="N97" s="119"/>
      <c r="O97" s="119"/>
      <c r="P97" s="119"/>
      <c r="Q97" s="119"/>
      <c r="R97" s="119"/>
      <c r="S97" s="119"/>
      <c r="T97" s="119"/>
      <c r="U97" s="119"/>
      <c r="V97" s="119"/>
      <c r="W97" s="119"/>
      <c r="X97" s="119"/>
      <c r="Y97" s="119"/>
      <c r="Z97" s="119"/>
      <c r="AA97" s="119"/>
      <c r="AB97" s="119"/>
      <c r="AC97" s="119"/>
      <c r="AD97" s="119"/>
      <c r="AE97" s="119"/>
    </row>
    <row r="98" spans="1:36" ht="15.6" x14ac:dyDescent="0.3">
      <c r="A98" s="4"/>
      <c r="I98" s="118"/>
      <c r="J98" s="119"/>
      <c r="K98" s="119"/>
      <c r="L98" s="119"/>
      <c r="M98" s="119"/>
      <c r="N98" s="119"/>
      <c r="O98" s="119"/>
      <c r="P98" s="119"/>
      <c r="Q98" s="119"/>
      <c r="R98" s="119"/>
      <c r="S98" s="119"/>
      <c r="T98" s="119"/>
      <c r="U98" s="119"/>
      <c r="V98" s="119"/>
      <c r="W98" s="119"/>
      <c r="X98" s="119"/>
      <c r="Y98" s="119"/>
      <c r="Z98" s="119"/>
      <c r="AA98" s="119"/>
      <c r="AB98" s="119"/>
      <c r="AC98" s="119"/>
      <c r="AD98" s="119"/>
      <c r="AE98" s="119"/>
      <c r="AF98" s="119"/>
      <c r="AG98" s="119"/>
      <c r="AH98" s="119"/>
      <c r="AI98" s="119"/>
      <c r="AJ98" s="119"/>
    </row>
    <row r="99" spans="1:36" ht="11.25" customHeight="1" x14ac:dyDescent="0.3">
      <c r="A99" s="4"/>
      <c r="I99" s="4"/>
      <c r="R99" s="119"/>
      <c r="S99" s="119"/>
      <c r="T99" s="119"/>
      <c r="U99" s="119"/>
      <c r="V99" s="119"/>
      <c r="W99" s="119"/>
      <c r="X99" s="119"/>
      <c r="Y99" s="119"/>
      <c r="Z99" s="119"/>
      <c r="AA99" s="119"/>
      <c r="AB99" s="119"/>
      <c r="AC99" s="119"/>
      <c r="AD99" s="119"/>
      <c r="AE99" s="119"/>
      <c r="AF99" s="119"/>
      <c r="AG99" s="119"/>
      <c r="AH99" s="119"/>
      <c r="AI99" s="119"/>
      <c r="AJ99" s="119"/>
    </row>
    <row r="100" spans="1:36" ht="39.75" customHeight="1" x14ac:dyDescent="0.3">
      <c r="A100" s="4"/>
      <c r="I100" s="4"/>
      <c r="R100" s="119"/>
      <c r="S100" s="119"/>
      <c r="T100" s="119"/>
      <c r="U100" s="119"/>
      <c r="V100" s="119"/>
      <c r="W100" s="119"/>
      <c r="X100" s="119"/>
      <c r="Y100" s="119"/>
      <c r="Z100" s="119"/>
      <c r="AA100" s="119"/>
      <c r="AB100" s="119"/>
      <c r="AC100" s="119"/>
      <c r="AD100" s="119"/>
      <c r="AE100" s="119"/>
      <c r="AF100" s="119"/>
      <c r="AG100" s="119"/>
      <c r="AH100" s="119"/>
      <c r="AI100" s="119"/>
      <c r="AJ100" s="119"/>
    </row>
    <row r="101" spans="1:36" ht="15.75" customHeight="1" x14ac:dyDescent="0.3">
      <c r="A101" s="4"/>
      <c r="I101" s="4"/>
      <c r="R101" s="119"/>
      <c r="S101" s="119"/>
      <c r="T101" s="119"/>
      <c r="U101" s="119"/>
      <c r="V101" s="119"/>
      <c r="W101" s="119"/>
      <c r="X101" s="119"/>
      <c r="Y101" s="119"/>
      <c r="Z101" s="119"/>
      <c r="AA101" s="119"/>
      <c r="AB101" s="119"/>
      <c r="AC101" s="119"/>
      <c r="AD101" s="119"/>
      <c r="AE101" s="119"/>
      <c r="AF101" s="119"/>
      <c r="AG101" s="119"/>
      <c r="AH101" s="119"/>
      <c r="AI101" s="119"/>
      <c r="AJ101" s="119"/>
    </row>
    <row r="102" spans="1:36" ht="24" customHeight="1" x14ac:dyDescent="0.3">
      <c r="A102" s="4"/>
      <c r="I102" s="4"/>
      <c r="R102" s="119"/>
      <c r="S102" s="119"/>
      <c r="T102" s="119"/>
      <c r="U102" s="119"/>
      <c r="V102" s="119"/>
      <c r="W102" s="119"/>
      <c r="X102" s="119"/>
      <c r="Y102" s="119"/>
      <c r="Z102" s="119"/>
      <c r="AA102" s="119"/>
      <c r="AB102" s="119"/>
      <c r="AC102" s="119"/>
      <c r="AD102" s="119"/>
      <c r="AE102" s="119"/>
      <c r="AF102" s="119"/>
      <c r="AG102" s="119"/>
      <c r="AH102" s="119"/>
      <c r="AI102" s="119"/>
      <c r="AJ102" s="119"/>
    </row>
    <row r="103" spans="1:36" ht="24" customHeight="1" x14ac:dyDescent="0.3">
      <c r="A103" s="4"/>
      <c r="B103" s="4"/>
      <c r="C103" s="4"/>
      <c r="D103" s="4"/>
      <c r="E103" s="4"/>
      <c r="F103" s="4"/>
      <c r="G103" s="4"/>
      <c r="H103" s="4"/>
      <c r="I103" s="4"/>
      <c r="R103" s="119"/>
      <c r="S103" s="119"/>
      <c r="T103" s="119"/>
      <c r="U103" s="119"/>
      <c r="V103" s="119"/>
      <c r="W103" s="119"/>
      <c r="X103" s="119"/>
      <c r="Y103" s="119"/>
      <c r="Z103" s="119"/>
      <c r="AA103" s="119"/>
      <c r="AB103" s="119"/>
      <c r="AC103" s="119"/>
      <c r="AD103" s="119"/>
      <c r="AE103" s="119"/>
      <c r="AF103" s="119"/>
      <c r="AG103" s="119"/>
      <c r="AH103" s="119"/>
      <c r="AI103" s="119"/>
      <c r="AJ103" s="119"/>
    </row>
    <row r="104" spans="1:36" ht="24" customHeight="1" x14ac:dyDescent="0.3">
      <c r="R104" s="119"/>
      <c r="S104" s="119"/>
      <c r="T104" s="119"/>
      <c r="U104" s="119"/>
      <c r="V104" s="119"/>
      <c r="W104" s="119"/>
      <c r="X104" s="119"/>
      <c r="Y104" s="119"/>
      <c r="Z104" s="119"/>
      <c r="AA104" s="119"/>
      <c r="AB104" s="119"/>
      <c r="AC104" s="119"/>
      <c r="AD104" s="119"/>
      <c r="AE104" s="119"/>
      <c r="AF104" s="119"/>
      <c r="AG104" s="119"/>
      <c r="AH104" s="119"/>
      <c r="AI104" s="119"/>
      <c r="AJ104" s="119"/>
    </row>
    <row r="105" spans="1:36" ht="15.75" customHeight="1" x14ac:dyDescent="0.3">
      <c r="R105" s="119"/>
      <c r="S105" s="119"/>
      <c r="T105" s="119"/>
      <c r="U105" s="119"/>
      <c r="V105" s="119"/>
      <c r="W105" s="119"/>
      <c r="X105" s="119"/>
      <c r="Y105" s="119"/>
      <c r="Z105" s="119"/>
      <c r="AA105" s="119"/>
      <c r="AB105" s="119"/>
      <c r="AC105" s="119"/>
      <c r="AD105" s="119"/>
      <c r="AE105" s="119"/>
      <c r="AF105" s="119"/>
      <c r="AG105" s="119"/>
      <c r="AH105" s="119"/>
      <c r="AI105" s="119"/>
      <c r="AJ105" s="119"/>
    </row>
    <row r="106" spans="1:36" ht="15.75" customHeight="1" x14ac:dyDescent="0.3">
      <c r="R106" s="119"/>
      <c r="S106" s="119"/>
      <c r="T106" s="119"/>
      <c r="U106" s="119"/>
      <c r="V106" s="119"/>
      <c r="W106" s="119"/>
      <c r="X106" s="119"/>
      <c r="Y106" s="119"/>
      <c r="Z106" s="119"/>
      <c r="AA106" s="119"/>
      <c r="AB106" s="119"/>
      <c r="AC106" s="119"/>
      <c r="AD106" s="119"/>
      <c r="AE106" s="119"/>
      <c r="AF106" s="119"/>
      <c r="AG106" s="119"/>
      <c r="AH106" s="119"/>
      <c r="AI106" s="119"/>
      <c r="AJ106" s="119"/>
    </row>
    <row r="107" spans="1:36" ht="15.75" customHeight="1" x14ac:dyDescent="0.3">
      <c r="A107" s="268" t="s">
        <v>22</v>
      </c>
      <c r="B107" s="262"/>
      <c r="C107" s="262"/>
      <c r="D107" s="262"/>
      <c r="E107" s="262"/>
      <c r="F107" s="261">
        <v>53800</v>
      </c>
      <c r="G107" s="262"/>
      <c r="H107" s="262"/>
      <c r="I107" s="263" t="str">
        <f>CONCATENATE(A107," = ",F107)</f>
        <v>Alamance = 53800</v>
      </c>
      <c r="J107" s="263"/>
      <c r="K107" s="263"/>
      <c r="L107" s="263"/>
      <c r="M107" s="263"/>
      <c r="N107" s="263"/>
      <c r="O107" s="263"/>
      <c r="P107" s="263"/>
      <c r="Q107" s="263"/>
      <c r="R107" s="120"/>
      <c r="S107" s="120"/>
      <c r="T107" s="119"/>
      <c r="U107" s="119"/>
      <c r="V107" s="119"/>
      <c r="W107" s="119"/>
      <c r="X107" s="119"/>
      <c r="Y107" s="119"/>
      <c r="Z107" s="119"/>
      <c r="AA107" s="119"/>
      <c r="AB107" s="119"/>
      <c r="AC107" s="119"/>
      <c r="AD107" s="119"/>
      <c r="AE107" s="119"/>
      <c r="AF107" s="119"/>
      <c r="AG107" s="119"/>
      <c r="AH107" s="119"/>
      <c r="AI107" s="119"/>
      <c r="AJ107" s="119"/>
    </row>
    <row r="108" spans="1:36" ht="15.75" customHeight="1" x14ac:dyDescent="0.3">
      <c r="A108" s="121" t="s">
        <v>23</v>
      </c>
      <c r="B108" s="56"/>
      <c r="C108" s="56"/>
      <c r="D108" s="56"/>
      <c r="E108" s="56"/>
      <c r="F108" s="261">
        <v>53000</v>
      </c>
      <c r="G108" s="262">
        <v>48700</v>
      </c>
      <c r="H108" s="262">
        <v>48700</v>
      </c>
      <c r="I108" s="263" t="str">
        <f>CONCATENATE(A108," = ",F108)</f>
        <v>Alexander = 53000</v>
      </c>
      <c r="J108" s="263"/>
      <c r="K108" s="263"/>
      <c r="L108" s="263"/>
      <c r="M108" s="263"/>
      <c r="N108" s="263"/>
      <c r="O108" s="263"/>
      <c r="P108" s="263"/>
      <c r="Q108" s="263"/>
      <c r="R108" s="56"/>
      <c r="S108" s="56"/>
    </row>
    <row r="109" spans="1:36" ht="15.75" customHeight="1" x14ac:dyDescent="0.3">
      <c r="A109" s="121" t="s">
        <v>24</v>
      </c>
      <c r="B109" s="56"/>
      <c r="C109" s="56"/>
      <c r="D109" s="56"/>
      <c r="E109" s="56"/>
      <c r="F109" s="261">
        <v>47800</v>
      </c>
      <c r="G109" s="262">
        <v>35100</v>
      </c>
      <c r="H109" s="262">
        <v>35100</v>
      </c>
      <c r="I109" s="263" t="str">
        <f t="shared" ref="I109:I172" si="4">CONCATENATE(A109," = ",F109)</f>
        <v>Alleghany  = 47800</v>
      </c>
      <c r="J109" s="263"/>
      <c r="K109" s="263"/>
      <c r="L109" s="263"/>
      <c r="M109" s="263"/>
      <c r="N109" s="263"/>
      <c r="O109" s="263"/>
      <c r="P109" s="263"/>
      <c r="Q109" s="263"/>
      <c r="R109" s="56"/>
      <c r="S109" s="56"/>
    </row>
    <row r="110" spans="1:36" ht="15.75" customHeight="1" x14ac:dyDescent="0.3">
      <c r="A110" s="121" t="s">
        <v>25</v>
      </c>
      <c r="B110" s="56"/>
      <c r="C110" s="56"/>
      <c r="D110" s="56"/>
      <c r="E110" s="56"/>
      <c r="F110" s="261">
        <v>44300</v>
      </c>
      <c r="G110" s="262">
        <v>41200</v>
      </c>
      <c r="H110" s="262">
        <v>41200</v>
      </c>
      <c r="I110" s="263" t="str">
        <f t="shared" si="4"/>
        <v>Anson  = 44300</v>
      </c>
      <c r="J110" s="263"/>
      <c r="K110" s="263"/>
      <c r="L110" s="263"/>
      <c r="M110" s="263"/>
      <c r="N110" s="263"/>
      <c r="O110" s="263"/>
      <c r="P110" s="263"/>
      <c r="Q110" s="263"/>
      <c r="R110" s="56"/>
      <c r="S110" s="56"/>
    </row>
    <row r="111" spans="1:36" ht="15.75" customHeight="1" x14ac:dyDescent="0.3">
      <c r="A111" s="121" t="s">
        <v>26</v>
      </c>
      <c r="B111" s="56"/>
      <c r="C111" s="56"/>
      <c r="D111" s="56"/>
      <c r="E111" s="56"/>
      <c r="F111" s="261">
        <v>44800</v>
      </c>
      <c r="G111" s="262">
        <v>35400</v>
      </c>
      <c r="H111" s="262">
        <v>35400</v>
      </c>
      <c r="I111" s="263" t="str">
        <f t="shared" si="4"/>
        <v>Ashe  = 44800</v>
      </c>
      <c r="J111" s="263"/>
      <c r="K111" s="263"/>
      <c r="L111" s="263"/>
      <c r="M111" s="263"/>
      <c r="N111" s="263"/>
      <c r="O111" s="263"/>
      <c r="P111" s="263"/>
      <c r="Q111" s="263"/>
      <c r="R111" s="56"/>
      <c r="S111" s="56"/>
    </row>
    <row r="112" spans="1:36" ht="15.75" customHeight="1" x14ac:dyDescent="0.3">
      <c r="A112" s="121" t="s">
        <v>27</v>
      </c>
      <c r="B112" s="56"/>
      <c r="C112" s="56"/>
      <c r="D112" s="56"/>
      <c r="E112" s="56"/>
      <c r="F112" s="261">
        <v>46600</v>
      </c>
      <c r="G112" s="262">
        <v>34200</v>
      </c>
      <c r="H112" s="262">
        <v>34200</v>
      </c>
      <c r="I112" s="263" t="str">
        <f t="shared" si="4"/>
        <v>Avery  = 46600</v>
      </c>
      <c r="J112" s="263"/>
      <c r="K112" s="263"/>
      <c r="L112" s="263"/>
      <c r="M112" s="263"/>
      <c r="N112" s="263"/>
      <c r="O112" s="263"/>
      <c r="P112" s="263"/>
      <c r="Q112" s="263"/>
      <c r="R112" s="122"/>
      <c r="S112" s="56"/>
    </row>
    <row r="113" spans="1:35" ht="15.75" customHeight="1" x14ac:dyDescent="0.3">
      <c r="A113" s="121" t="s">
        <v>28</v>
      </c>
      <c r="B113" s="56"/>
      <c r="C113" s="56"/>
      <c r="D113" s="56"/>
      <c r="E113" s="56"/>
      <c r="F113" s="261">
        <v>48800</v>
      </c>
      <c r="G113" s="262">
        <v>39300</v>
      </c>
      <c r="H113" s="262">
        <v>39300</v>
      </c>
      <c r="I113" s="263" t="str">
        <f t="shared" si="4"/>
        <v>Beaufort  = 48800</v>
      </c>
      <c r="J113" s="263"/>
      <c r="K113" s="263"/>
      <c r="L113" s="263"/>
      <c r="M113" s="263"/>
      <c r="N113" s="263"/>
      <c r="O113" s="263"/>
      <c r="P113" s="263"/>
      <c r="Q113" s="263"/>
      <c r="R113" s="122"/>
      <c r="S113" s="56"/>
    </row>
    <row r="114" spans="1:35" ht="15.75" customHeight="1" x14ac:dyDescent="0.3">
      <c r="A114" s="121" t="s">
        <v>29</v>
      </c>
      <c r="B114" s="56"/>
      <c r="C114" s="56"/>
      <c r="D114" s="56"/>
      <c r="E114" s="56"/>
      <c r="F114" s="261">
        <v>37500</v>
      </c>
      <c r="G114" s="262">
        <v>31700</v>
      </c>
      <c r="H114" s="262">
        <v>31700</v>
      </c>
      <c r="I114" s="263" t="str">
        <f t="shared" si="4"/>
        <v>Bertie  = 37500</v>
      </c>
      <c r="J114" s="263"/>
      <c r="K114" s="263"/>
      <c r="L114" s="263"/>
      <c r="M114" s="263"/>
      <c r="N114" s="263"/>
      <c r="O114" s="263"/>
      <c r="P114" s="263"/>
      <c r="Q114" s="263"/>
      <c r="R114" s="122"/>
      <c r="S114" s="56"/>
    </row>
    <row r="115" spans="1:35" ht="15.75" customHeight="1" x14ac:dyDescent="0.3">
      <c r="A115" s="121" t="s">
        <v>30</v>
      </c>
      <c r="B115" s="56"/>
      <c r="C115" s="56"/>
      <c r="D115" s="56"/>
      <c r="E115" s="56"/>
      <c r="F115" s="261">
        <v>42300</v>
      </c>
      <c r="G115" s="262">
        <v>31200</v>
      </c>
      <c r="H115" s="262">
        <v>31200</v>
      </c>
      <c r="I115" s="263" t="str">
        <f t="shared" si="4"/>
        <v>Bladen  = 42300</v>
      </c>
      <c r="J115" s="263"/>
      <c r="K115" s="263"/>
      <c r="L115" s="263"/>
      <c r="M115" s="263"/>
      <c r="N115" s="263"/>
      <c r="O115" s="263"/>
      <c r="P115" s="263"/>
      <c r="Q115" s="263"/>
      <c r="R115" s="122"/>
      <c r="S115" s="56"/>
    </row>
    <row r="116" spans="1:35" ht="15.75" customHeight="1" x14ac:dyDescent="0.3">
      <c r="A116" s="121" t="s">
        <v>31</v>
      </c>
      <c r="B116" s="56"/>
      <c r="C116" s="56"/>
      <c r="D116" s="56"/>
      <c r="E116" s="56"/>
      <c r="F116" s="261">
        <v>59200</v>
      </c>
      <c r="G116" s="262">
        <v>46700</v>
      </c>
      <c r="H116" s="262">
        <v>46700</v>
      </c>
      <c r="I116" s="263" t="str">
        <f t="shared" si="4"/>
        <v>Brunswick  = 59200</v>
      </c>
      <c r="J116" s="263"/>
      <c r="K116" s="263"/>
      <c r="L116" s="263"/>
      <c r="M116" s="263"/>
      <c r="N116" s="263"/>
      <c r="O116" s="263"/>
      <c r="P116" s="263"/>
      <c r="Q116" s="263"/>
      <c r="R116" s="122"/>
      <c r="S116" s="56"/>
    </row>
    <row r="117" spans="1:35" ht="15.75" customHeight="1" x14ac:dyDescent="0.3">
      <c r="A117" s="121" t="s">
        <v>32</v>
      </c>
      <c r="B117" s="56"/>
      <c r="C117" s="56"/>
      <c r="D117" s="56"/>
      <c r="E117" s="56"/>
      <c r="F117" s="261">
        <v>55400</v>
      </c>
      <c r="G117" s="262">
        <v>46800</v>
      </c>
      <c r="H117" s="262">
        <v>46800</v>
      </c>
      <c r="I117" s="263" t="str">
        <f t="shared" si="4"/>
        <v>Buncombe = 55400</v>
      </c>
      <c r="J117" s="263"/>
      <c r="K117" s="263"/>
      <c r="L117" s="263"/>
      <c r="M117" s="263"/>
      <c r="N117" s="263"/>
      <c r="O117" s="263"/>
      <c r="P117" s="263"/>
      <c r="Q117" s="263"/>
      <c r="R117" s="122"/>
      <c r="S117" s="56"/>
    </row>
    <row r="118" spans="1:35" ht="15.75" customHeight="1" x14ac:dyDescent="0.3">
      <c r="A118" s="121" t="s">
        <v>33</v>
      </c>
      <c r="B118" s="56"/>
      <c r="C118" s="56"/>
      <c r="D118" s="56"/>
      <c r="E118" s="56"/>
      <c r="F118" s="261">
        <v>53000</v>
      </c>
      <c r="G118" s="262">
        <v>48700</v>
      </c>
      <c r="H118" s="262">
        <v>48700</v>
      </c>
      <c r="I118" s="263" t="str">
        <f t="shared" si="4"/>
        <v>Burke  = 53000</v>
      </c>
      <c r="J118" s="263"/>
      <c r="K118" s="263"/>
      <c r="L118" s="263"/>
      <c r="M118" s="263"/>
      <c r="N118" s="263"/>
      <c r="O118" s="263"/>
      <c r="P118" s="263"/>
      <c r="Q118" s="263"/>
      <c r="R118" s="122"/>
      <c r="S118" s="56"/>
      <c r="AG118" s="123"/>
      <c r="AH118" s="123"/>
    </row>
    <row r="119" spans="1:35" ht="15.75" customHeight="1" x14ac:dyDescent="0.3">
      <c r="A119" s="121" t="s">
        <v>34</v>
      </c>
      <c r="B119" s="56"/>
      <c r="C119" s="56"/>
      <c r="D119" s="56"/>
      <c r="E119" s="56"/>
      <c r="F119" s="261">
        <v>67200</v>
      </c>
      <c r="G119" s="262">
        <v>60400</v>
      </c>
      <c r="H119" s="262">
        <v>60400</v>
      </c>
      <c r="I119" s="263" t="str">
        <f t="shared" si="4"/>
        <v>Cabarrus = 67200</v>
      </c>
      <c r="J119" s="263"/>
      <c r="K119" s="263"/>
      <c r="L119" s="263"/>
      <c r="M119" s="263"/>
      <c r="N119" s="263"/>
      <c r="O119" s="263"/>
      <c r="P119" s="263"/>
      <c r="Q119" s="263"/>
      <c r="R119" s="122"/>
      <c r="S119" s="56"/>
      <c r="AH119" s="123"/>
    </row>
    <row r="120" spans="1:35" ht="15.75" customHeight="1" x14ac:dyDescent="0.3">
      <c r="A120" s="121" t="s">
        <v>35</v>
      </c>
      <c r="B120" s="56"/>
      <c r="C120" s="56"/>
      <c r="D120" s="56"/>
      <c r="E120" s="56"/>
      <c r="F120" s="261">
        <v>53000</v>
      </c>
      <c r="G120" s="262">
        <v>48700</v>
      </c>
      <c r="H120" s="262">
        <v>48700</v>
      </c>
      <c r="I120" s="263" t="str">
        <f t="shared" si="4"/>
        <v>Caldwell  = 53000</v>
      </c>
      <c r="J120" s="263"/>
      <c r="K120" s="263"/>
      <c r="L120" s="263"/>
      <c r="M120" s="263"/>
      <c r="N120" s="263"/>
      <c r="O120" s="263"/>
      <c r="P120" s="263"/>
      <c r="Q120" s="263"/>
      <c r="R120" s="122"/>
      <c r="S120" s="56"/>
      <c r="AG120" s="123"/>
      <c r="AH120" s="123"/>
    </row>
    <row r="121" spans="1:35" s="123" customFormat="1" ht="15.75" customHeight="1" x14ac:dyDescent="0.3">
      <c r="A121" s="121" t="s">
        <v>36</v>
      </c>
      <c r="B121" s="56"/>
      <c r="C121" s="56"/>
      <c r="D121" s="56"/>
      <c r="E121" s="56"/>
      <c r="F121" s="261">
        <v>56400</v>
      </c>
      <c r="G121" s="262">
        <v>45600</v>
      </c>
      <c r="H121" s="262">
        <v>45600</v>
      </c>
      <c r="I121" s="263" t="str">
        <f t="shared" si="4"/>
        <v>Camden  = 56400</v>
      </c>
      <c r="J121" s="263"/>
      <c r="K121" s="263"/>
      <c r="L121" s="263"/>
      <c r="M121" s="263"/>
      <c r="N121" s="263"/>
      <c r="O121" s="263"/>
      <c r="P121" s="263"/>
      <c r="Q121" s="263"/>
      <c r="R121" s="122"/>
      <c r="S121" s="56"/>
      <c r="T121" s="51"/>
      <c r="U121" s="51"/>
      <c r="V121" s="51"/>
      <c r="W121" s="51"/>
      <c r="X121" s="51"/>
      <c r="Y121" s="51"/>
      <c r="Z121" s="51"/>
      <c r="AA121" s="51"/>
      <c r="AB121" s="51"/>
      <c r="AC121" s="51"/>
      <c r="AD121" s="51"/>
      <c r="AE121" s="51"/>
      <c r="AF121" s="51"/>
      <c r="AI121" s="124"/>
    </row>
    <row r="122" spans="1:35" s="123" customFormat="1" ht="15.75" customHeight="1" x14ac:dyDescent="0.3">
      <c r="A122" s="121" t="s">
        <v>37</v>
      </c>
      <c r="B122" s="56"/>
      <c r="C122" s="56"/>
      <c r="D122" s="56"/>
      <c r="E122" s="56"/>
      <c r="F122" s="261">
        <v>58200</v>
      </c>
      <c r="G122" s="262">
        <v>47000</v>
      </c>
      <c r="H122" s="262">
        <v>47000</v>
      </c>
      <c r="I122" s="263" t="str">
        <f t="shared" si="4"/>
        <v>Carteret  = 58200</v>
      </c>
      <c r="J122" s="263"/>
      <c r="K122" s="263"/>
      <c r="L122" s="263"/>
      <c r="M122" s="263"/>
      <c r="N122" s="263"/>
      <c r="O122" s="263"/>
      <c r="P122" s="263"/>
      <c r="Q122" s="263"/>
      <c r="R122" s="122"/>
      <c r="S122" s="56"/>
      <c r="T122" s="51"/>
      <c r="U122" s="51"/>
      <c r="V122" s="51"/>
      <c r="W122" s="51"/>
      <c r="X122" s="51"/>
      <c r="Y122" s="51"/>
      <c r="Z122" s="51"/>
      <c r="AA122" s="51"/>
      <c r="AB122" s="51"/>
      <c r="AC122" s="51"/>
      <c r="AD122" s="51"/>
      <c r="AE122" s="51"/>
      <c r="AF122" s="51"/>
    </row>
    <row r="123" spans="1:35" s="123" customFormat="1" ht="15.75" customHeight="1" x14ac:dyDescent="0.3">
      <c r="A123" s="121" t="s">
        <v>38</v>
      </c>
      <c r="B123" s="56"/>
      <c r="C123" s="56"/>
      <c r="D123" s="56"/>
      <c r="E123" s="56"/>
      <c r="F123" s="261">
        <v>52100</v>
      </c>
      <c r="G123" s="262">
        <v>43300</v>
      </c>
      <c r="H123" s="262">
        <v>43300</v>
      </c>
      <c r="I123" s="263" t="str">
        <f t="shared" si="4"/>
        <v>Caswell  = 52100</v>
      </c>
      <c r="J123" s="263"/>
      <c r="K123" s="263"/>
      <c r="L123" s="263"/>
      <c r="M123" s="263"/>
      <c r="N123" s="263"/>
      <c r="O123" s="263"/>
      <c r="P123" s="263"/>
      <c r="Q123" s="263"/>
      <c r="R123" s="122"/>
      <c r="S123" s="56"/>
      <c r="T123" s="51"/>
      <c r="U123" s="51"/>
      <c r="V123" s="51"/>
      <c r="W123" s="51"/>
      <c r="X123" s="51"/>
      <c r="Y123" s="51"/>
      <c r="Z123" s="51"/>
      <c r="AA123" s="51"/>
      <c r="AB123" s="51"/>
      <c r="AC123" s="51"/>
      <c r="AD123" s="51"/>
      <c r="AE123" s="51"/>
      <c r="AF123" s="51"/>
    </row>
    <row r="124" spans="1:35" s="123" customFormat="1" ht="15.75" customHeight="1" x14ac:dyDescent="0.3">
      <c r="A124" s="121" t="s">
        <v>39</v>
      </c>
      <c r="B124" s="56"/>
      <c r="C124" s="56"/>
      <c r="D124" s="56"/>
      <c r="E124" s="56"/>
      <c r="F124" s="261">
        <v>53000</v>
      </c>
      <c r="G124" s="262">
        <v>48700</v>
      </c>
      <c r="H124" s="262">
        <v>48700</v>
      </c>
      <c r="I124" s="263" t="str">
        <f t="shared" si="4"/>
        <v>Catawba  = 53000</v>
      </c>
      <c r="J124" s="263"/>
      <c r="K124" s="263"/>
      <c r="L124" s="263"/>
      <c r="M124" s="263"/>
      <c r="N124" s="263"/>
      <c r="O124" s="263"/>
      <c r="P124" s="263"/>
      <c r="Q124" s="263"/>
      <c r="R124" s="122"/>
      <c r="S124" s="56"/>
      <c r="T124" s="51"/>
      <c r="U124" s="51"/>
      <c r="V124" s="51"/>
      <c r="W124" s="51"/>
      <c r="X124" s="51"/>
      <c r="Y124" s="51"/>
      <c r="Z124" s="51"/>
      <c r="AA124" s="51"/>
      <c r="AB124" s="51"/>
      <c r="AC124" s="51"/>
      <c r="AD124" s="51"/>
      <c r="AE124" s="51"/>
      <c r="AF124" s="51"/>
    </row>
    <row r="125" spans="1:35" s="123" customFormat="1" ht="15.75" customHeight="1" x14ac:dyDescent="0.3">
      <c r="A125" s="121" t="s">
        <v>40</v>
      </c>
      <c r="B125" s="56"/>
      <c r="C125" s="56"/>
      <c r="D125" s="56"/>
      <c r="E125" s="56"/>
      <c r="F125" s="261">
        <v>66500</v>
      </c>
      <c r="G125" s="262">
        <v>66100</v>
      </c>
      <c r="H125" s="262">
        <v>66100</v>
      </c>
      <c r="I125" s="263" t="str">
        <f t="shared" si="4"/>
        <v>Chatham  = 66500</v>
      </c>
      <c r="J125" s="263"/>
      <c r="K125" s="263"/>
      <c r="L125" s="263"/>
      <c r="M125" s="263"/>
      <c r="N125" s="263"/>
      <c r="O125" s="263"/>
      <c r="P125" s="263"/>
      <c r="Q125" s="263"/>
      <c r="R125" s="122"/>
      <c r="S125" s="56"/>
      <c r="T125" s="51"/>
      <c r="U125" s="51"/>
      <c r="V125" s="51"/>
      <c r="W125" s="51"/>
      <c r="X125" s="51"/>
      <c r="Y125" s="51"/>
      <c r="Z125" s="51"/>
      <c r="AA125" s="51"/>
      <c r="AB125" s="51"/>
      <c r="AC125" s="51"/>
      <c r="AD125" s="51"/>
      <c r="AE125" s="51"/>
      <c r="AF125" s="51"/>
    </row>
    <row r="126" spans="1:35" s="123" customFormat="1" ht="15.75" customHeight="1" x14ac:dyDescent="0.3">
      <c r="A126" s="121" t="s">
        <v>41</v>
      </c>
      <c r="B126" s="56"/>
      <c r="C126" s="56"/>
      <c r="D126" s="56"/>
      <c r="E126" s="56"/>
      <c r="F126" s="261">
        <v>42700</v>
      </c>
      <c r="G126" s="262">
        <v>34300</v>
      </c>
      <c r="H126" s="262">
        <v>34300</v>
      </c>
      <c r="I126" s="263" t="str">
        <f t="shared" si="4"/>
        <v>Cherokee  = 42700</v>
      </c>
      <c r="J126" s="263"/>
      <c r="K126" s="263"/>
      <c r="L126" s="263"/>
      <c r="M126" s="263"/>
      <c r="N126" s="263"/>
      <c r="O126" s="263"/>
      <c r="P126" s="263"/>
      <c r="Q126" s="263"/>
      <c r="R126" s="122"/>
      <c r="S126" s="56"/>
      <c r="T126" s="51"/>
      <c r="U126" s="51"/>
      <c r="V126" s="51"/>
      <c r="W126" s="51"/>
      <c r="X126" s="51"/>
      <c r="Y126" s="51"/>
      <c r="Z126" s="51"/>
      <c r="AA126" s="51"/>
      <c r="AB126" s="51"/>
      <c r="AC126" s="51"/>
      <c r="AD126" s="51"/>
      <c r="AE126" s="51"/>
      <c r="AF126" s="51"/>
    </row>
    <row r="127" spans="1:35" s="123" customFormat="1" ht="15.75" customHeight="1" x14ac:dyDescent="0.3">
      <c r="A127" s="121" t="s">
        <v>42</v>
      </c>
      <c r="B127" s="56"/>
      <c r="C127" s="56"/>
      <c r="D127" s="56"/>
      <c r="E127" s="56"/>
      <c r="F127" s="261">
        <v>46000</v>
      </c>
      <c r="G127" s="262">
        <v>36000</v>
      </c>
      <c r="H127" s="262">
        <v>36000</v>
      </c>
      <c r="I127" s="263" t="str">
        <f t="shared" si="4"/>
        <v>Chowan  = 46000</v>
      </c>
      <c r="J127" s="263"/>
      <c r="K127" s="263"/>
      <c r="L127" s="263"/>
      <c r="M127" s="263"/>
      <c r="N127" s="263"/>
      <c r="O127" s="263"/>
      <c r="P127" s="263"/>
      <c r="Q127" s="263"/>
      <c r="R127" s="122"/>
      <c r="S127" s="122"/>
    </row>
    <row r="128" spans="1:35" s="123" customFormat="1" ht="15.75" customHeight="1" x14ac:dyDescent="0.3">
      <c r="A128" s="121" t="s">
        <v>43</v>
      </c>
      <c r="B128" s="56"/>
      <c r="C128" s="56"/>
      <c r="D128" s="56"/>
      <c r="E128" s="56"/>
      <c r="F128" s="261">
        <v>47600</v>
      </c>
      <c r="G128" s="262">
        <v>35900</v>
      </c>
      <c r="H128" s="262">
        <v>35900</v>
      </c>
      <c r="I128" s="263" t="str">
        <f t="shared" si="4"/>
        <v>Clay  = 47600</v>
      </c>
      <c r="J128" s="263"/>
      <c r="K128" s="263"/>
      <c r="L128" s="263"/>
      <c r="M128" s="263"/>
      <c r="N128" s="263"/>
      <c r="O128" s="263"/>
      <c r="P128" s="263"/>
      <c r="Q128" s="263"/>
      <c r="R128" s="122"/>
      <c r="S128" s="122"/>
    </row>
    <row r="129" spans="1:19" s="123" customFormat="1" ht="15.75" customHeight="1" x14ac:dyDescent="0.3">
      <c r="A129" s="121" t="s">
        <v>44</v>
      </c>
      <c r="B129" s="56"/>
      <c r="C129" s="56"/>
      <c r="D129" s="56"/>
      <c r="E129" s="56"/>
      <c r="F129" s="261">
        <v>50300</v>
      </c>
      <c r="G129" s="262">
        <v>46700</v>
      </c>
      <c r="H129" s="262">
        <v>46700</v>
      </c>
      <c r="I129" s="263" t="str">
        <f t="shared" si="4"/>
        <v>Cleveland  = 50300</v>
      </c>
      <c r="J129" s="263"/>
      <c r="K129" s="263"/>
      <c r="L129" s="263"/>
      <c r="M129" s="263"/>
      <c r="N129" s="263"/>
      <c r="O129" s="263"/>
      <c r="P129" s="263"/>
      <c r="Q129" s="263"/>
      <c r="R129" s="122"/>
      <c r="S129" s="122"/>
    </row>
    <row r="130" spans="1:19" s="123" customFormat="1" ht="15.75" customHeight="1" x14ac:dyDescent="0.3">
      <c r="A130" s="121" t="s">
        <v>45</v>
      </c>
      <c r="B130" s="56"/>
      <c r="C130" s="56"/>
      <c r="D130" s="56"/>
      <c r="E130" s="56"/>
      <c r="F130" s="261">
        <v>42600</v>
      </c>
      <c r="G130" s="262">
        <v>33300</v>
      </c>
      <c r="H130" s="262">
        <v>33300</v>
      </c>
      <c r="I130" s="263" t="str">
        <f t="shared" si="4"/>
        <v>Columbus  = 42600</v>
      </c>
      <c r="J130" s="263"/>
      <c r="K130" s="263"/>
      <c r="L130" s="263"/>
      <c r="M130" s="263"/>
      <c r="N130" s="263"/>
      <c r="O130" s="263"/>
      <c r="P130" s="263"/>
      <c r="Q130" s="263"/>
      <c r="R130" s="122"/>
      <c r="S130" s="122"/>
    </row>
    <row r="131" spans="1:19" s="123" customFormat="1" ht="15.75" customHeight="1" x14ac:dyDescent="0.3">
      <c r="A131" s="121" t="s">
        <v>46</v>
      </c>
      <c r="B131" s="56"/>
      <c r="C131" s="56"/>
      <c r="D131" s="56"/>
      <c r="E131" s="56"/>
      <c r="F131" s="261">
        <v>54100</v>
      </c>
      <c r="G131" s="262">
        <v>43900</v>
      </c>
      <c r="H131" s="262">
        <v>43900</v>
      </c>
      <c r="I131" s="263" t="str">
        <f t="shared" si="4"/>
        <v>Craven  = 54100</v>
      </c>
      <c r="J131" s="263"/>
      <c r="K131" s="263"/>
      <c r="L131" s="263"/>
      <c r="M131" s="263"/>
      <c r="N131" s="263"/>
      <c r="O131" s="263"/>
      <c r="P131" s="263"/>
      <c r="Q131" s="263"/>
      <c r="R131" s="122"/>
      <c r="S131" s="122"/>
    </row>
    <row r="132" spans="1:19" s="123" customFormat="1" ht="15.75" customHeight="1" x14ac:dyDescent="0.3">
      <c r="A132" s="121" t="s">
        <v>47</v>
      </c>
      <c r="B132" s="56"/>
      <c r="C132" s="56"/>
      <c r="D132" s="56"/>
      <c r="E132" s="56"/>
      <c r="F132" s="261">
        <v>52500</v>
      </c>
      <c r="G132" s="262">
        <v>41900</v>
      </c>
      <c r="H132" s="262">
        <v>41900</v>
      </c>
      <c r="I132" s="263" t="str">
        <f t="shared" si="4"/>
        <v>Cumberland = 52500</v>
      </c>
      <c r="J132" s="263"/>
      <c r="K132" s="263"/>
      <c r="L132" s="263"/>
      <c r="M132" s="263"/>
      <c r="N132" s="263"/>
      <c r="O132" s="263"/>
      <c r="P132" s="263"/>
      <c r="Q132" s="263"/>
      <c r="R132" s="122"/>
      <c r="S132" s="122"/>
    </row>
    <row r="133" spans="1:19" s="123" customFormat="1" ht="15.75" customHeight="1" x14ac:dyDescent="0.3">
      <c r="A133" s="121" t="s">
        <v>48</v>
      </c>
      <c r="B133" s="56"/>
      <c r="C133" s="56"/>
      <c r="D133" s="56"/>
      <c r="E133" s="56"/>
      <c r="F133" s="261">
        <v>68200</v>
      </c>
      <c r="G133" s="262">
        <v>51000</v>
      </c>
      <c r="H133" s="262">
        <v>51000</v>
      </c>
      <c r="I133" s="263" t="str">
        <f t="shared" si="4"/>
        <v>Currituck  = 68200</v>
      </c>
      <c r="J133" s="263"/>
      <c r="K133" s="263"/>
      <c r="L133" s="263"/>
      <c r="M133" s="263"/>
      <c r="N133" s="263"/>
      <c r="O133" s="263"/>
      <c r="P133" s="263"/>
      <c r="Q133" s="263"/>
      <c r="R133" s="122"/>
      <c r="S133" s="122"/>
    </row>
    <row r="134" spans="1:19" s="123" customFormat="1" ht="15.75" customHeight="1" x14ac:dyDescent="0.3">
      <c r="A134" s="121" t="s">
        <v>49</v>
      </c>
      <c r="B134" s="56"/>
      <c r="C134" s="56"/>
      <c r="D134" s="56"/>
      <c r="E134" s="56"/>
      <c r="F134" s="261">
        <v>63300</v>
      </c>
      <c r="G134" s="262">
        <v>50300</v>
      </c>
      <c r="H134" s="262">
        <v>50300</v>
      </c>
      <c r="I134" s="263" t="str">
        <f t="shared" si="4"/>
        <v>Dare  = 63300</v>
      </c>
      <c r="J134" s="263"/>
      <c r="K134" s="263"/>
      <c r="L134" s="263"/>
      <c r="M134" s="263"/>
      <c r="N134" s="263"/>
      <c r="O134" s="263"/>
      <c r="P134" s="263"/>
      <c r="Q134" s="263"/>
      <c r="R134" s="122"/>
      <c r="S134" s="122"/>
    </row>
    <row r="135" spans="1:19" s="123" customFormat="1" ht="15.75" customHeight="1" x14ac:dyDescent="0.3">
      <c r="A135" s="121" t="s">
        <v>50</v>
      </c>
      <c r="B135" s="56"/>
      <c r="C135" s="56"/>
      <c r="D135" s="56"/>
      <c r="E135" s="56"/>
      <c r="F135" s="261">
        <v>55800</v>
      </c>
      <c r="G135" s="262">
        <v>53100</v>
      </c>
      <c r="H135" s="262">
        <v>53100</v>
      </c>
      <c r="I135" s="263" t="str">
        <f t="shared" si="4"/>
        <v>Davidson = 55800</v>
      </c>
      <c r="J135" s="263"/>
      <c r="K135" s="263"/>
      <c r="L135" s="263"/>
      <c r="M135" s="263"/>
      <c r="N135" s="263"/>
      <c r="O135" s="263"/>
      <c r="P135" s="263"/>
      <c r="Q135" s="263"/>
      <c r="R135" s="122"/>
      <c r="S135" s="122"/>
    </row>
    <row r="136" spans="1:19" s="123" customFormat="1" ht="15.75" customHeight="1" x14ac:dyDescent="0.3">
      <c r="A136" s="121" t="s">
        <v>51</v>
      </c>
      <c r="B136" s="56"/>
      <c r="C136" s="56"/>
      <c r="D136" s="56"/>
      <c r="E136" s="56"/>
      <c r="F136" s="261">
        <v>59800</v>
      </c>
      <c r="G136" s="262">
        <v>53100</v>
      </c>
      <c r="H136" s="262">
        <v>53100</v>
      </c>
      <c r="I136" s="263" t="str">
        <f t="shared" si="4"/>
        <v>Davie = 59800</v>
      </c>
      <c r="J136" s="263"/>
      <c r="K136" s="263"/>
      <c r="L136" s="263"/>
      <c r="M136" s="263"/>
      <c r="N136" s="263"/>
      <c r="O136" s="263"/>
      <c r="P136" s="263"/>
      <c r="Q136" s="263"/>
      <c r="R136" s="122"/>
      <c r="S136" s="122"/>
    </row>
    <row r="137" spans="1:19" s="123" customFormat="1" ht="15.75" customHeight="1" x14ac:dyDescent="0.3">
      <c r="A137" s="121" t="s">
        <v>52</v>
      </c>
      <c r="B137" s="56"/>
      <c r="C137" s="56"/>
      <c r="D137" s="56"/>
      <c r="E137" s="56"/>
      <c r="F137" s="261">
        <v>43500</v>
      </c>
      <c r="G137" s="262">
        <v>36700</v>
      </c>
      <c r="H137" s="262">
        <v>36700</v>
      </c>
      <c r="I137" s="263" t="str">
        <f t="shared" si="4"/>
        <v>Duplin  = 43500</v>
      </c>
      <c r="J137" s="263"/>
      <c r="K137" s="263"/>
      <c r="L137" s="263"/>
      <c r="M137" s="263"/>
      <c r="N137" s="263"/>
      <c r="O137" s="263"/>
      <c r="P137" s="263"/>
      <c r="Q137" s="263"/>
      <c r="R137" s="122"/>
      <c r="S137" s="122"/>
    </row>
    <row r="138" spans="1:19" s="123" customFormat="1" ht="15.75" customHeight="1" x14ac:dyDescent="0.3">
      <c r="A138" s="121" t="s">
        <v>53</v>
      </c>
      <c r="B138" s="56"/>
      <c r="C138" s="56"/>
      <c r="D138" s="56"/>
      <c r="E138" s="56"/>
      <c r="F138" s="261">
        <v>66500</v>
      </c>
      <c r="G138" s="262">
        <v>66100</v>
      </c>
      <c r="H138" s="262">
        <v>66100</v>
      </c>
      <c r="I138" s="263" t="str">
        <f t="shared" si="4"/>
        <v>Durham = 66500</v>
      </c>
      <c r="J138" s="263"/>
      <c r="K138" s="263"/>
      <c r="L138" s="263"/>
      <c r="M138" s="263"/>
      <c r="N138" s="263"/>
      <c r="O138" s="263"/>
      <c r="P138" s="263"/>
      <c r="Q138" s="263"/>
      <c r="R138" s="122"/>
      <c r="S138" s="122"/>
    </row>
    <row r="139" spans="1:19" s="123" customFormat="1" ht="15.75" customHeight="1" x14ac:dyDescent="0.3">
      <c r="A139" s="121" t="s">
        <v>54</v>
      </c>
      <c r="B139" s="56"/>
      <c r="C139" s="56"/>
      <c r="D139" s="56"/>
      <c r="E139" s="56"/>
      <c r="F139" s="261">
        <v>51000</v>
      </c>
      <c r="G139" s="262">
        <v>46100</v>
      </c>
      <c r="H139" s="262">
        <v>46100</v>
      </c>
      <c r="I139" s="263" t="str">
        <f t="shared" si="4"/>
        <v>Edgecombe = 51000</v>
      </c>
      <c r="J139" s="263"/>
      <c r="K139" s="263"/>
      <c r="L139" s="263"/>
      <c r="M139" s="263"/>
      <c r="N139" s="263"/>
      <c r="O139" s="263"/>
      <c r="P139" s="263"/>
      <c r="Q139" s="263"/>
      <c r="R139" s="122"/>
      <c r="S139" s="122"/>
    </row>
    <row r="140" spans="1:19" s="123" customFormat="1" ht="15.75" customHeight="1" x14ac:dyDescent="0.3">
      <c r="A140" s="121" t="s">
        <v>55</v>
      </c>
      <c r="B140" s="56"/>
      <c r="C140" s="56"/>
      <c r="D140" s="56"/>
      <c r="E140" s="56"/>
      <c r="F140" s="261">
        <v>59800</v>
      </c>
      <c r="G140" s="262">
        <v>53100</v>
      </c>
      <c r="H140" s="262">
        <v>53100</v>
      </c>
      <c r="I140" s="263" t="str">
        <f t="shared" si="4"/>
        <v>Forsyth = 59800</v>
      </c>
      <c r="J140" s="263"/>
      <c r="K140" s="263"/>
      <c r="L140" s="263"/>
      <c r="M140" s="263"/>
      <c r="N140" s="263"/>
      <c r="O140" s="263"/>
      <c r="P140" s="263"/>
      <c r="Q140" s="263"/>
      <c r="R140" s="122"/>
      <c r="S140" s="122"/>
    </row>
    <row r="141" spans="1:19" s="123" customFormat="1" ht="15.75" customHeight="1" x14ac:dyDescent="0.3">
      <c r="A141" s="121" t="s">
        <v>56</v>
      </c>
      <c r="B141" s="56"/>
      <c r="C141" s="56"/>
      <c r="D141" s="56"/>
      <c r="E141" s="56"/>
      <c r="F141" s="261">
        <v>77700</v>
      </c>
      <c r="G141" s="262">
        <v>66100</v>
      </c>
      <c r="H141" s="262">
        <v>66100</v>
      </c>
      <c r="I141" s="263" t="str">
        <f t="shared" si="4"/>
        <v>Franklin = 77700</v>
      </c>
      <c r="J141" s="263"/>
      <c r="K141" s="263"/>
      <c r="L141" s="263"/>
      <c r="M141" s="263"/>
      <c r="N141" s="263"/>
      <c r="O141" s="263"/>
      <c r="P141" s="263"/>
      <c r="Q141" s="263"/>
      <c r="R141" s="122"/>
      <c r="S141" s="122"/>
    </row>
    <row r="142" spans="1:19" s="123" customFormat="1" ht="15.75" customHeight="1" x14ac:dyDescent="0.3">
      <c r="A142" s="121" t="s">
        <v>57</v>
      </c>
      <c r="B142" s="56"/>
      <c r="C142" s="56"/>
      <c r="D142" s="56"/>
      <c r="E142" s="56"/>
      <c r="F142" s="261">
        <v>67200</v>
      </c>
      <c r="G142" s="262">
        <v>60400</v>
      </c>
      <c r="H142" s="262">
        <v>60400</v>
      </c>
      <c r="I142" s="263" t="str">
        <f t="shared" si="4"/>
        <v>Gaston = 67200</v>
      </c>
      <c r="J142" s="263"/>
      <c r="K142" s="263"/>
      <c r="L142" s="263"/>
      <c r="M142" s="263"/>
      <c r="N142" s="263"/>
      <c r="O142" s="263"/>
      <c r="P142" s="263"/>
      <c r="Q142" s="263"/>
      <c r="R142" s="122"/>
      <c r="S142" s="122"/>
    </row>
    <row r="143" spans="1:19" s="123" customFormat="1" ht="15.75" customHeight="1" x14ac:dyDescent="0.3">
      <c r="A143" s="121" t="s">
        <v>58</v>
      </c>
      <c r="B143" s="56"/>
      <c r="C143" s="56"/>
      <c r="D143" s="56"/>
      <c r="E143" s="56"/>
      <c r="F143" s="261">
        <v>51600</v>
      </c>
      <c r="G143" s="262">
        <v>43800</v>
      </c>
      <c r="H143" s="262">
        <v>43800</v>
      </c>
      <c r="I143" s="263" t="str">
        <f t="shared" si="4"/>
        <v>Gates = 51600</v>
      </c>
      <c r="J143" s="263"/>
      <c r="K143" s="263"/>
      <c r="L143" s="263"/>
      <c r="M143" s="263"/>
      <c r="N143" s="263"/>
      <c r="O143" s="263"/>
      <c r="P143" s="263"/>
      <c r="Q143" s="263"/>
      <c r="R143" s="122"/>
      <c r="S143" s="122"/>
    </row>
    <row r="144" spans="1:19" s="123" customFormat="1" ht="15.75" customHeight="1" x14ac:dyDescent="0.3">
      <c r="A144" s="121" t="s">
        <v>59</v>
      </c>
      <c r="B144" s="56"/>
      <c r="C144" s="56"/>
      <c r="D144" s="56"/>
      <c r="E144" s="56"/>
      <c r="F144" s="261">
        <v>40700</v>
      </c>
      <c r="G144" s="262">
        <v>32600</v>
      </c>
      <c r="H144" s="262">
        <v>32600</v>
      </c>
      <c r="I144" s="263" t="str">
        <f t="shared" si="4"/>
        <v>Graham = 40700</v>
      </c>
      <c r="J144" s="263"/>
      <c r="K144" s="263"/>
      <c r="L144" s="263"/>
      <c r="M144" s="263"/>
      <c r="N144" s="263"/>
      <c r="O144" s="263"/>
      <c r="P144" s="263"/>
      <c r="Q144" s="263"/>
      <c r="R144" s="122"/>
      <c r="S144" s="122"/>
    </row>
    <row r="145" spans="1:19" s="123" customFormat="1" ht="15.75" customHeight="1" x14ac:dyDescent="0.3">
      <c r="A145" s="121" t="s">
        <v>60</v>
      </c>
      <c r="B145" s="56"/>
      <c r="C145" s="56"/>
      <c r="D145" s="56"/>
      <c r="E145" s="56"/>
      <c r="F145" s="261">
        <v>57500</v>
      </c>
      <c r="G145" s="262">
        <v>49300</v>
      </c>
      <c r="H145" s="262">
        <v>49300</v>
      </c>
      <c r="I145" s="263" t="str">
        <f t="shared" si="4"/>
        <v>Granville = 57500</v>
      </c>
      <c r="J145" s="263"/>
      <c r="K145" s="263"/>
      <c r="L145" s="263"/>
      <c r="M145" s="263"/>
      <c r="N145" s="263"/>
      <c r="O145" s="263"/>
      <c r="P145" s="263"/>
      <c r="Q145" s="263"/>
      <c r="R145" s="122"/>
      <c r="S145" s="122"/>
    </row>
    <row r="146" spans="1:19" s="123" customFormat="1" ht="15.75" customHeight="1" x14ac:dyDescent="0.3">
      <c r="A146" s="121" t="s">
        <v>61</v>
      </c>
      <c r="B146" s="56"/>
      <c r="C146" s="56"/>
      <c r="D146" s="56"/>
      <c r="E146" s="56"/>
      <c r="F146" s="261">
        <v>45300</v>
      </c>
      <c r="G146" s="262">
        <v>41200</v>
      </c>
      <c r="H146" s="262">
        <v>41200</v>
      </c>
      <c r="I146" s="263" t="str">
        <f t="shared" si="4"/>
        <v>Greene = 45300</v>
      </c>
      <c r="J146" s="263"/>
      <c r="K146" s="263"/>
      <c r="L146" s="263"/>
      <c r="M146" s="263"/>
      <c r="N146" s="263"/>
      <c r="O146" s="263"/>
      <c r="P146" s="263"/>
      <c r="Q146" s="263"/>
      <c r="R146" s="122"/>
      <c r="S146" s="122"/>
    </row>
    <row r="147" spans="1:19" s="123" customFormat="1" ht="15.75" customHeight="1" x14ac:dyDescent="0.3">
      <c r="A147" s="121" t="s">
        <v>62</v>
      </c>
      <c r="B147" s="56"/>
      <c r="C147" s="56"/>
      <c r="D147" s="56"/>
      <c r="E147" s="56"/>
      <c r="F147" s="261">
        <v>58000</v>
      </c>
      <c r="G147" s="262">
        <v>53100</v>
      </c>
      <c r="H147" s="262">
        <v>53100</v>
      </c>
      <c r="I147" s="263" t="str">
        <f t="shared" si="4"/>
        <v>Guilford = 58000</v>
      </c>
      <c r="J147" s="263"/>
      <c r="K147" s="263"/>
      <c r="L147" s="263"/>
      <c r="M147" s="263"/>
      <c r="N147" s="263"/>
      <c r="O147" s="263"/>
      <c r="P147" s="263"/>
      <c r="Q147" s="263"/>
      <c r="R147" s="122"/>
      <c r="S147" s="122"/>
    </row>
    <row r="148" spans="1:19" s="123" customFormat="1" ht="15.75" customHeight="1" x14ac:dyDescent="0.3">
      <c r="A148" s="121" t="s">
        <v>63</v>
      </c>
      <c r="B148" s="56"/>
      <c r="C148" s="56"/>
      <c r="D148" s="56"/>
      <c r="E148" s="56"/>
      <c r="F148" s="261">
        <v>41700</v>
      </c>
      <c r="G148" s="262">
        <v>34200</v>
      </c>
      <c r="H148" s="262">
        <v>34200</v>
      </c>
      <c r="I148" s="263" t="str">
        <f t="shared" si="4"/>
        <v>Halifax = 41700</v>
      </c>
      <c r="J148" s="263"/>
      <c r="K148" s="263"/>
      <c r="L148" s="263"/>
      <c r="M148" s="263"/>
      <c r="N148" s="263"/>
      <c r="O148" s="263"/>
      <c r="P148" s="263"/>
      <c r="Q148" s="263"/>
      <c r="R148" s="122"/>
      <c r="S148" s="122"/>
    </row>
    <row r="149" spans="1:19" s="123" customFormat="1" ht="15.75" customHeight="1" x14ac:dyDescent="0.3">
      <c r="A149" s="121" t="s">
        <v>64</v>
      </c>
      <c r="B149" s="56"/>
      <c r="C149" s="56"/>
      <c r="D149" s="56"/>
      <c r="E149" s="56"/>
      <c r="F149" s="261">
        <v>52000</v>
      </c>
      <c r="G149" s="262">
        <v>41400</v>
      </c>
      <c r="H149" s="262">
        <v>41400</v>
      </c>
      <c r="I149" s="263" t="str">
        <f t="shared" si="4"/>
        <v>Harnett = 52000</v>
      </c>
      <c r="J149" s="263"/>
      <c r="K149" s="263"/>
      <c r="L149" s="263"/>
      <c r="M149" s="263"/>
      <c r="N149" s="263"/>
      <c r="O149" s="263"/>
      <c r="P149" s="263"/>
      <c r="Q149" s="263"/>
      <c r="R149" s="122"/>
      <c r="S149" s="122"/>
    </row>
    <row r="150" spans="1:19" s="123" customFormat="1" ht="15.75" customHeight="1" x14ac:dyDescent="0.3">
      <c r="A150" s="121" t="s">
        <v>65</v>
      </c>
      <c r="B150" s="56"/>
      <c r="C150" s="56"/>
      <c r="D150" s="56"/>
      <c r="E150" s="56"/>
      <c r="F150" s="261">
        <v>50200</v>
      </c>
      <c r="G150" s="262">
        <v>37100</v>
      </c>
      <c r="H150" s="262">
        <v>37100</v>
      </c>
      <c r="I150" s="263" t="str">
        <f t="shared" si="4"/>
        <v>Haywood = 50200</v>
      </c>
      <c r="J150" s="263"/>
      <c r="K150" s="263"/>
      <c r="L150" s="263"/>
      <c r="M150" s="263"/>
      <c r="N150" s="263"/>
      <c r="O150" s="263"/>
      <c r="P150" s="263"/>
      <c r="Q150" s="263"/>
      <c r="R150" s="122"/>
      <c r="S150" s="122"/>
    </row>
    <row r="151" spans="1:19" s="123" customFormat="1" ht="15.75" customHeight="1" x14ac:dyDescent="0.3">
      <c r="A151" s="121" t="s">
        <v>66</v>
      </c>
      <c r="B151" s="56"/>
      <c r="C151" s="56"/>
      <c r="D151" s="56"/>
      <c r="E151" s="56"/>
      <c r="F151" s="261">
        <v>55400</v>
      </c>
      <c r="G151" s="262">
        <v>49800</v>
      </c>
      <c r="H151" s="262">
        <v>49800</v>
      </c>
      <c r="I151" s="263" t="str">
        <f t="shared" si="4"/>
        <v>Henderson = 55400</v>
      </c>
      <c r="J151" s="263"/>
      <c r="K151" s="263"/>
      <c r="L151" s="263"/>
      <c r="M151" s="263"/>
      <c r="N151" s="263"/>
      <c r="O151" s="263"/>
      <c r="P151" s="263"/>
      <c r="Q151" s="263"/>
      <c r="R151" s="122"/>
      <c r="S151" s="122"/>
    </row>
    <row r="152" spans="1:19" s="123" customFormat="1" ht="15.75" customHeight="1" x14ac:dyDescent="0.3">
      <c r="A152" s="121" t="s">
        <v>67</v>
      </c>
      <c r="B152" s="56"/>
      <c r="C152" s="56"/>
      <c r="D152" s="56"/>
      <c r="E152" s="56"/>
      <c r="F152" s="261">
        <v>39800</v>
      </c>
      <c r="G152" s="262">
        <v>31900</v>
      </c>
      <c r="H152" s="262">
        <v>31900</v>
      </c>
      <c r="I152" s="263" t="str">
        <f t="shared" si="4"/>
        <v>Hertford = 39800</v>
      </c>
      <c r="J152" s="263"/>
      <c r="K152" s="263"/>
      <c r="L152" s="263"/>
      <c r="M152" s="263"/>
      <c r="N152" s="263"/>
      <c r="O152" s="263"/>
      <c r="P152" s="263"/>
      <c r="Q152" s="263"/>
      <c r="R152" s="122"/>
      <c r="S152" s="122"/>
    </row>
    <row r="153" spans="1:19" s="123" customFormat="1" ht="15.75" customHeight="1" x14ac:dyDescent="0.3">
      <c r="A153" s="121" t="s">
        <v>68</v>
      </c>
      <c r="B153" s="56"/>
      <c r="C153" s="56"/>
      <c r="D153" s="56"/>
      <c r="E153" s="56"/>
      <c r="F153" s="261">
        <v>44900</v>
      </c>
      <c r="G153" s="261"/>
      <c r="H153" s="261"/>
      <c r="I153" s="263" t="str">
        <f t="shared" si="4"/>
        <v>Hoke = 44900</v>
      </c>
      <c r="J153" s="263"/>
      <c r="K153" s="263"/>
      <c r="L153" s="263"/>
      <c r="M153" s="263"/>
      <c r="N153" s="263"/>
      <c r="O153" s="263"/>
      <c r="P153" s="263"/>
      <c r="Q153" s="263"/>
      <c r="R153" s="122"/>
      <c r="S153" s="122"/>
    </row>
    <row r="154" spans="1:19" s="123" customFormat="1" ht="15.75" customHeight="1" x14ac:dyDescent="0.3">
      <c r="A154" s="121" t="s">
        <v>69</v>
      </c>
      <c r="B154" s="56"/>
      <c r="C154" s="56"/>
      <c r="D154" s="56"/>
      <c r="E154" s="56"/>
      <c r="F154" s="261">
        <v>44200</v>
      </c>
      <c r="G154" s="261"/>
      <c r="H154" s="261"/>
      <c r="I154" s="263" t="str">
        <f t="shared" si="4"/>
        <v>Hyde = 44200</v>
      </c>
      <c r="J154" s="263"/>
      <c r="K154" s="263"/>
      <c r="L154" s="263"/>
      <c r="M154" s="263"/>
      <c r="N154" s="263"/>
      <c r="O154" s="263"/>
      <c r="P154" s="263"/>
      <c r="Q154" s="263"/>
      <c r="R154" s="122"/>
      <c r="S154" s="122"/>
    </row>
    <row r="155" spans="1:19" s="123" customFormat="1" ht="15.75" customHeight="1" x14ac:dyDescent="0.3">
      <c r="A155" s="121" t="s">
        <v>70</v>
      </c>
      <c r="B155" s="56"/>
      <c r="C155" s="56"/>
      <c r="D155" s="56"/>
      <c r="E155" s="56"/>
      <c r="F155" s="261">
        <v>61300</v>
      </c>
      <c r="G155" s="261"/>
      <c r="H155" s="261"/>
      <c r="I155" s="263" t="str">
        <f t="shared" si="4"/>
        <v>Iredell = 61300</v>
      </c>
      <c r="J155" s="263"/>
      <c r="K155" s="263"/>
      <c r="L155" s="263"/>
      <c r="M155" s="263"/>
      <c r="N155" s="263"/>
      <c r="O155" s="263"/>
      <c r="P155" s="263"/>
      <c r="Q155" s="263"/>
      <c r="R155" s="122"/>
      <c r="S155" s="122"/>
    </row>
    <row r="156" spans="1:19" s="123" customFormat="1" ht="15.75" customHeight="1" x14ac:dyDescent="0.3">
      <c r="A156" s="121" t="s">
        <v>71</v>
      </c>
      <c r="B156" s="56"/>
      <c r="C156" s="56"/>
      <c r="D156" s="56"/>
      <c r="E156" s="56"/>
      <c r="F156" s="261">
        <v>50800</v>
      </c>
      <c r="G156" s="262">
        <v>39000</v>
      </c>
      <c r="H156" s="262">
        <v>39000</v>
      </c>
      <c r="I156" s="263" t="str">
        <f t="shared" si="4"/>
        <v>Jackson = 50800</v>
      </c>
      <c r="J156" s="263"/>
      <c r="K156" s="263"/>
      <c r="L156" s="263"/>
      <c r="M156" s="263"/>
      <c r="N156" s="263"/>
      <c r="O156" s="263"/>
      <c r="P156" s="263"/>
      <c r="Q156" s="263"/>
      <c r="R156" s="122"/>
      <c r="S156" s="122"/>
    </row>
    <row r="157" spans="1:19" s="123" customFormat="1" ht="15.75" customHeight="1" x14ac:dyDescent="0.3">
      <c r="A157" s="121" t="s">
        <v>72</v>
      </c>
      <c r="B157" s="56"/>
      <c r="C157" s="56"/>
      <c r="D157" s="56"/>
      <c r="E157" s="56"/>
      <c r="F157" s="261">
        <v>77700</v>
      </c>
      <c r="G157" s="262">
        <v>66100</v>
      </c>
      <c r="H157" s="262">
        <v>66100</v>
      </c>
      <c r="I157" s="263" t="str">
        <f t="shared" si="4"/>
        <v>Johnston = 77700</v>
      </c>
      <c r="J157" s="263"/>
      <c r="K157" s="263"/>
      <c r="L157" s="263"/>
      <c r="M157" s="263"/>
      <c r="N157" s="263"/>
      <c r="O157" s="263"/>
      <c r="P157" s="263"/>
      <c r="Q157" s="263"/>
      <c r="R157" s="122"/>
      <c r="S157" s="122"/>
    </row>
    <row r="158" spans="1:19" s="123" customFormat="1" ht="15.75" customHeight="1" x14ac:dyDescent="0.3">
      <c r="A158" s="121" t="s">
        <v>120</v>
      </c>
      <c r="B158" s="56"/>
      <c r="C158" s="56"/>
      <c r="D158" s="56"/>
      <c r="E158" s="56"/>
      <c r="F158" s="261">
        <v>43700</v>
      </c>
      <c r="G158" s="262">
        <v>38000</v>
      </c>
      <c r="H158" s="262">
        <v>38000</v>
      </c>
      <c r="I158" s="263" t="str">
        <f t="shared" si="4"/>
        <v>Jones = 43700</v>
      </c>
      <c r="J158" s="263"/>
      <c r="K158" s="263"/>
      <c r="L158" s="263"/>
      <c r="M158" s="263"/>
      <c r="N158" s="263"/>
      <c r="O158" s="263"/>
      <c r="P158" s="263"/>
      <c r="Q158" s="263"/>
      <c r="R158" s="122"/>
      <c r="S158" s="122"/>
    </row>
    <row r="159" spans="1:19" s="123" customFormat="1" ht="15.75" customHeight="1" x14ac:dyDescent="0.3">
      <c r="A159" s="121" t="s">
        <v>73</v>
      </c>
      <c r="B159" s="56"/>
      <c r="C159" s="56"/>
      <c r="D159" s="56"/>
      <c r="E159" s="56"/>
      <c r="F159" s="261">
        <v>55200</v>
      </c>
      <c r="G159" s="262">
        <v>50400</v>
      </c>
      <c r="H159" s="262">
        <v>50400</v>
      </c>
      <c r="I159" s="263" t="str">
        <f t="shared" si="4"/>
        <v>Lee = 55200</v>
      </c>
      <c r="J159" s="263"/>
      <c r="K159" s="263"/>
      <c r="L159" s="263"/>
      <c r="M159" s="263"/>
      <c r="N159" s="263"/>
      <c r="O159" s="263"/>
      <c r="P159" s="263"/>
      <c r="Q159" s="263"/>
      <c r="R159" s="122"/>
      <c r="S159" s="122"/>
    </row>
    <row r="160" spans="1:19" ht="15.75" customHeight="1" x14ac:dyDescent="0.3">
      <c r="A160" s="121" t="s">
        <v>74</v>
      </c>
      <c r="B160" s="56"/>
      <c r="C160" s="56"/>
      <c r="D160" s="56"/>
      <c r="E160" s="56"/>
      <c r="F160" s="261">
        <v>46600</v>
      </c>
      <c r="G160" s="262">
        <v>41200</v>
      </c>
      <c r="H160" s="262">
        <v>41200</v>
      </c>
      <c r="I160" s="263" t="str">
        <f t="shared" si="4"/>
        <v>Lenoir = 46600</v>
      </c>
      <c r="J160" s="263"/>
      <c r="K160" s="263"/>
      <c r="L160" s="263"/>
      <c r="M160" s="263"/>
      <c r="N160" s="263"/>
      <c r="O160" s="263"/>
      <c r="P160" s="263"/>
      <c r="Q160" s="263"/>
      <c r="R160" s="56"/>
      <c r="S160" s="56"/>
    </row>
    <row r="161" spans="1:19" ht="15.75" customHeight="1" x14ac:dyDescent="0.3">
      <c r="A161" s="121" t="s">
        <v>75</v>
      </c>
      <c r="B161" s="56"/>
      <c r="C161" s="56"/>
      <c r="D161" s="56"/>
      <c r="E161" s="56"/>
      <c r="F161" s="261">
        <v>57700</v>
      </c>
      <c r="G161" s="262">
        <v>60400</v>
      </c>
      <c r="H161" s="262">
        <v>60400</v>
      </c>
      <c r="I161" s="263" t="str">
        <f t="shared" si="4"/>
        <v>Lincoln = 57700</v>
      </c>
      <c r="J161" s="263"/>
      <c r="K161" s="263"/>
      <c r="L161" s="263"/>
      <c r="M161" s="263"/>
      <c r="N161" s="263"/>
      <c r="O161" s="263"/>
      <c r="P161" s="263"/>
      <c r="Q161" s="263"/>
      <c r="R161" s="56"/>
      <c r="S161" s="56"/>
    </row>
    <row r="162" spans="1:19" ht="15.75" customHeight="1" x14ac:dyDescent="0.3">
      <c r="A162" s="121" t="s">
        <v>76</v>
      </c>
      <c r="B162" s="56"/>
      <c r="C162" s="56"/>
      <c r="D162" s="56"/>
      <c r="E162" s="56"/>
      <c r="F162" s="261">
        <v>47600</v>
      </c>
      <c r="G162" s="262">
        <v>43100</v>
      </c>
      <c r="H162" s="262">
        <v>43100</v>
      </c>
      <c r="I162" s="263" t="str">
        <f t="shared" si="4"/>
        <v>McDowell = 47600</v>
      </c>
      <c r="J162" s="263"/>
      <c r="K162" s="263"/>
      <c r="L162" s="263"/>
      <c r="M162" s="263"/>
      <c r="N162" s="263"/>
      <c r="O162" s="263"/>
      <c r="P162" s="263"/>
      <c r="Q162" s="263"/>
      <c r="R162" s="56"/>
      <c r="S162" s="56"/>
    </row>
    <row r="163" spans="1:19" ht="15.75" customHeight="1" x14ac:dyDescent="0.3">
      <c r="A163" s="121" t="s">
        <v>77</v>
      </c>
      <c r="B163" s="56"/>
      <c r="C163" s="56"/>
      <c r="D163" s="56"/>
      <c r="E163" s="56"/>
      <c r="F163" s="261">
        <v>46800</v>
      </c>
      <c r="G163" s="262">
        <v>40300</v>
      </c>
      <c r="H163" s="262">
        <v>40300</v>
      </c>
      <c r="I163" s="263" t="str">
        <f t="shared" si="4"/>
        <v>Macon = 46800</v>
      </c>
      <c r="J163" s="263"/>
      <c r="K163" s="263"/>
      <c r="L163" s="263"/>
      <c r="M163" s="263"/>
      <c r="N163" s="263"/>
      <c r="O163" s="263"/>
      <c r="P163" s="263"/>
      <c r="Q163" s="263"/>
      <c r="R163" s="56"/>
      <c r="S163" s="56"/>
    </row>
    <row r="164" spans="1:19" ht="15.75" customHeight="1" x14ac:dyDescent="0.3">
      <c r="A164" s="121" t="s">
        <v>78</v>
      </c>
      <c r="B164" s="56"/>
      <c r="C164" s="56"/>
      <c r="D164" s="56"/>
      <c r="E164" s="56"/>
      <c r="F164" s="261">
        <v>55400</v>
      </c>
      <c r="G164" s="262">
        <v>46800</v>
      </c>
      <c r="H164" s="262">
        <v>46800</v>
      </c>
      <c r="I164" s="263" t="str">
        <f t="shared" si="4"/>
        <v>Madison = 55400</v>
      </c>
      <c r="J164" s="263"/>
      <c r="K164" s="263"/>
      <c r="L164" s="263"/>
      <c r="M164" s="263"/>
      <c r="N164" s="263"/>
      <c r="O164" s="263"/>
      <c r="P164" s="263"/>
      <c r="Q164" s="263"/>
      <c r="R164" s="56"/>
      <c r="S164" s="56"/>
    </row>
    <row r="165" spans="1:19" ht="15.75" customHeight="1" x14ac:dyDescent="0.3">
      <c r="A165" s="121" t="s">
        <v>79</v>
      </c>
      <c r="B165" s="56"/>
      <c r="C165" s="56"/>
      <c r="D165" s="56"/>
      <c r="E165" s="56"/>
      <c r="F165" s="261">
        <v>43700</v>
      </c>
      <c r="G165" s="262">
        <v>37700</v>
      </c>
      <c r="H165" s="262">
        <v>37700</v>
      </c>
      <c r="I165" s="263" t="str">
        <f t="shared" si="4"/>
        <v>Martin = 43700</v>
      </c>
      <c r="J165" s="263"/>
      <c r="K165" s="263"/>
      <c r="L165" s="263"/>
      <c r="M165" s="263"/>
      <c r="N165" s="263"/>
      <c r="O165" s="263"/>
      <c r="P165" s="263"/>
      <c r="Q165" s="263"/>
      <c r="R165" s="56"/>
      <c r="S165" s="56"/>
    </row>
    <row r="166" spans="1:19" ht="15.75" customHeight="1" x14ac:dyDescent="0.3">
      <c r="A166" s="121" t="s">
        <v>214</v>
      </c>
      <c r="B166" s="56"/>
      <c r="C166" s="56"/>
      <c r="D166" s="56"/>
      <c r="E166" s="56"/>
      <c r="F166" s="261">
        <v>67200</v>
      </c>
      <c r="G166" s="262">
        <v>60400</v>
      </c>
      <c r="H166" s="262">
        <v>60400</v>
      </c>
      <c r="I166" s="263" t="str">
        <f t="shared" si="4"/>
        <v>Mecklenburg = 67200</v>
      </c>
      <c r="J166" s="263"/>
      <c r="K166" s="263"/>
      <c r="L166" s="263"/>
      <c r="M166" s="263"/>
      <c r="N166" s="263"/>
      <c r="O166" s="263"/>
      <c r="P166" s="263"/>
      <c r="Q166" s="263"/>
      <c r="R166" s="56"/>
      <c r="S166" s="56"/>
    </row>
    <row r="167" spans="1:19" ht="15.75" customHeight="1" x14ac:dyDescent="0.3">
      <c r="A167" s="121" t="s">
        <v>80</v>
      </c>
      <c r="B167" s="56"/>
      <c r="C167" s="56"/>
      <c r="D167" s="56"/>
      <c r="E167" s="56"/>
      <c r="F167" s="261">
        <v>45200</v>
      </c>
      <c r="G167" s="262">
        <v>39500</v>
      </c>
      <c r="H167" s="262">
        <v>39500</v>
      </c>
      <c r="I167" s="263" t="str">
        <f t="shared" si="4"/>
        <v>Mitchell = 45200</v>
      </c>
      <c r="J167" s="263"/>
      <c r="K167" s="263"/>
      <c r="L167" s="263"/>
      <c r="M167" s="263"/>
      <c r="N167" s="263"/>
      <c r="O167" s="263"/>
      <c r="P167" s="263"/>
      <c r="Q167" s="263"/>
      <c r="R167" s="56"/>
      <c r="S167" s="56"/>
    </row>
    <row r="168" spans="1:19" ht="15.75" customHeight="1" x14ac:dyDescent="0.3">
      <c r="A168" s="121" t="s">
        <v>81</v>
      </c>
      <c r="B168" s="56"/>
      <c r="C168" s="56"/>
      <c r="D168" s="56"/>
      <c r="E168" s="56"/>
      <c r="F168" s="261">
        <v>49300</v>
      </c>
      <c r="G168" s="262">
        <v>41400</v>
      </c>
      <c r="H168" s="262">
        <v>41400</v>
      </c>
      <c r="I168" s="263" t="str">
        <f t="shared" si="4"/>
        <v>Montgomery = 49300</v>
      </c>
      <c r="J168" s="263"/>
      <c r="K168" s="263"/>
      <c r="L168" s="263"/>
      <c r="M168" s="263"/>
      <c r="N168" s="263"/>
      <c r="O168" s="263"/>
      <c r="P168" s="263"/>
      <c r="Q168" s="263"/>
      <c r="R168" s="56"/>
      <c r="S168" s="56"/>
    </row>
    <row r="169" spans="1:19" ht="15.75" customHeight="1" x14ac:dyDescent="0.3">
      <c r="A169" s="121" t="s">
        <v>82</v>
      </c>
      <c r="B169" s="56"/>
      <c r="C169" s="56"/>
      <c r="D169" s="56"/>
      <c r="E169" s="56"/>
      <c r="F169" s="261">
        <v>61600</v>
      </c>
      <c r="G169" s="262">
        <v>52700</v>
      </c>
      <c r="H169" s="262">
        <v>52700</v>
      </c>
      <c r="I169" s="263" t="str">
        <f t="shared" si="4"/>
        <v>Moore = 61600</v>
      </c>
      <c r="J169" s="263"/>
      <c r="K169" s="263"/>
      <c r="L169" s="263"/>
      <c r="M169" s="263"/>
      <c r="N169" s="263"/>
      <c r="O169" s="263"/>
      <c r="P169" s="263"/>
      <c r="Q169" s="263"/>
      <c r="R169" s="56"/>
      <c r="S169" s="56"/>
    </row>
    <row r="170" spans="1:19" ht="15.75" customHeight="1" x14ac:dyDescent="0.3">
      <c r="A170" s="121" t="s">
        <v>83</v>
      </c>
      <c r="B170" s="56"/>
      <c r="C170" s="56"/>
      <c r="D170" s="56"/>
      <c r="E170" s="56"/>
      <c r="F170" s="261">
        <v>51000</v>
      </c>
      <c r="G170" s="262">
        <v>46100</v>
      </c>
      <c r="H170" s="262">
        <v>46100</v>
      </c>
      <c r="I170" s="263" t="str">
        <f t="shared" si="4"/>
        <v>Nash = 51000</v>
      </c>
      <c r="J170" s="263"/>
      <c r="K170" s="263"/>
      <c r="L170" s="263"/>
      <c r="M170" s="263"/>
      <c r="N170" s="263"/>
      <c r="O170" s="263"/>
      <c r="P170" s="263"/>
      <c r="Q170" s="263"/>
      <c r="R170" s="56"/>
      <c r="S170" s="56"/>
    </row>
    <row r="171" spans="1:19" ht="15.75" customHeight="1" x14ac:dyDescent="0.3">
      <c r="A171" s="121" t="s">
        <v>84</v>
      </c>
      <c r="B171" s="56"/>
      <c r="C171" s="56"/>
      <c r="D171" s="56"/>
      <c r="E171" s="56"/>
      <c r="F171" s="261">
        <v>59200</v>
      </c>
      <c r="G171" s="262">
        <v>46700</v>
      </c>
      <c r="H171" s="262">
        <v>46700</v>
      </c>
      <c r="I171" s="263" t="str">
        <f t="shared" si="4"/>
        <v>New Hanover = 59200</v>
      </c>
      <c r="J171" s="263"/>
      <c r="K171" s="263"/>
      <c r="L171" s="263"/>
      <c r="M171" s="263"/>
      <c r="N171" s="263"/>
      <c r="O171" s="263"/>
      <c r="P171" s="263"/>
      <c r="Q171" s="263"/>
      <c r="R171" s="56"/>
      <c r="S171" s="56"/>
    </row>
    <row r="172" spans="1:19" ht="15.75" customHeight="1" x14ac:dyDescent="0.3">
      <c r="A172" s="121" t="s">
        <v>85</v>
      </c>
      <c r="B172" s="56"/>
      <c r="C172" s="56"/>
      <c r="D172" s="56"/>
      <c r="E172" s="56"/>
      <c r="F172" s="261">
        <v>43100</v>
      </c>
      <c r="G172" s="262">
        <v>36000</v>
      </c>
      <c r="H172" s="262">
        <v>36000</v>
      </c>
      <c r="I172" s="263" t="str">
        <f t="shared" si="4"/>
        <v>Northampton = 43100</v>
      </c>
      <c r="J172" s="263"/>
      <c r="K172" s="263"/>
      <c r="L172" s="263"/>
      <c r="M172" s="263"/>
      <c r="N172" s="263"/>
      <c r="O172" s="263"/>
      <c r="P172" s="263"/>
      <c r="Q172" s="263"/>
      <c r="R172" s="56"/>
      <c r="S172" s="56"/>
    </row>
    <row r="173" spans="1:19" ht="15.75" customHeight="1" x14ac:dyDescent="0.3">
      <c r="A173" s="121" t="s">
        <v>86</v>
      </c>
      <c r="B173" s="56"/>
      <c r="C173" s="56"/>
      <c r="D173" s="56"/>
      <c r="E173" s="56"/>
      <c r="F173" s="261">
        <v>49500</v>
      </c>
      <c r="G173" s="262">
        <v>38500</v>
      </c>
      <c r="H173" s="262">
        <v>38500</v>
      </c>
      <c r="I173" s="263" t="str">
        <f t="shared" ref="I173:I206" si="5">CONCATENATE(A173," = ",F173)</f>
        <v>Onslow = 49500</v>
      </c>
      <c r="J173" s="263"/>
      <c r="K173" s="263"/>
      <c r="L173" s="263"/>
      <c r="M173" s="263"/>
      <c r="N173" s="263"/>
      <c r="O173" s="263"/>
      <c r="P173" s="263"/>
      <c r="Q173" s="263"/>
      <c r="R173" s="56"/>
      <c r="S173" s="56"/>
    </row>
    <row r="174" spans="1:19" ht="15.75" customHeight="1" x14ac:dyDescent="0.3">
      <c r="A174" s="121" t="s">
        <v>87</v>
      </c>
      <c r="B174" s="56"/>
      <c r="C174" s="56"/>
      <c r="D174" s="56"/>
      <c r="E174" s="56"/>
      <c r="F174" s="261">
        <v>66500</v>
      </c>
      <c r="G174" s="262">
        <v>66100</v>
      </c>
      <c r="H174" s="262">
        <v>66100</v>
      </c>
      <c r="I174" s="263" t="str">
        <f t="shared" si="5"/>
        <v>Orange = 66500</v>
      </c>
      <c r="J174" s="263"/>
      <c r="K174" s="263"/>
      <c r="L174" s="263"/>
      <c r="M174" s="263"/>
      <c r="N174" s="263"/>
      <c r="O174" s="263"/>
      <c r="P174" s="263"/>
      <c r="Q174" s="263"/>
      <c r="R174" s="56"/>
      <c r="S174" s="56"/>
    </row>
    <row r="175" spans="1:19" ht="15.75" customHeight="1" x14ac:dyDescent="0.3">
      <c r="A175" s="121" t="s">
        <v>88</v>
      </c>
      <c r="B175" s="56"/>
      <c r="C175" s="56"/>
      <c r="D175" s="56"/>
      <c r="E175" s="56"/>
      <c r="F175" s="261">
        <v>51800</v>
      </c>
      <c r="G175" s="262">
        <v>45500</v>
      </c>
      <c r="H175" s="262">
        <v>45500</v>
      </c>
      <c r="I175" s="263" t="str">
        <f t="shared" si="5"/>
        <v>Pamlico = 51800</v>
      </c>
      <c r="J175" s="263"/>
      <c r="K175" s="263"/>
      <c r="L175" s="263"/>
      <c r="M175" s="263"/>
      <c r="N175" s="263"/>
      <c r="O175" s="263"/>
      <c r="P175" s="263"/>
      <c r="Q175" s="263"/>
      <c r="R175" s="56"/>
      <c r="S175" s="56"/>
    </row>
    <row r="176" spans="1:19" ht="15.75" customHeight="1" x14ac:dyDescent="0.3">
      <c r="A176" s="121" t="s">
        <v>89</v>
      </c>
      <c r="B176" s="56"/>
      <c r="C176" s="56"/>
      <c r="D176" s="56"/>
      <c r="E176" s="56"/>
      <c r="F176" s="261">
        <v>47000</v>
      </c>
      <c r="G176" s="262">
        <v>41800</v>
      </c>
      <c r="H176" s="262">
        <v>41800</v>
      </c>
      <c r="I176" s="263" t="str">
        <f t="shared" si="5"/>
        <v>Pasquotank = 47000</v>
      </c>
      <c r="J176" s="263"/>
      <c r="K176" s="263"/>
      <c r="L176" s="263"/>
      <c r="M176" s="263"/>
      <c r="N176" s="263"/>
      <c r="O176" s="263"/>
      <c r="P176" s="263"/>
      <c r="Q176" s="263"/>
      <c r="R176" s="56"/>
      <c r="S176" s="56"/>
    </row>
    <row r="177" spans="1:19" ht="15.75" customHeight="1" x14ac:dyDescent="0.3">
      <c r="A177" s="121" t="s">
        <v>90</v>
      </c>
      <c r="B177" s="56"/>
      <c r="C177" s="56"/>
      <c r="D177" s="56"/>
      <c r="E177" s="56"/>
      <c r="F177" s="261">
        <v>52600</v>
      </c>
      <c r="G177" s="262">
        <v>45200</v>
      </c>
      <c r="H177" s="262">
        <v>45200</v>
      </c>
      <c r="I177" s="263" t="str">
        <f t="shared" si="5"/>
        <v>Pender = 52600</v>
      </c>
      <c r="J177" s="263"/>
      <c r="K177" s="263"/>
      <c r="L177" s="263"/>
      <c r="M177" s="263"/>
      <c r="N177" s="263"/>
      <c r="O177" s="263"/>
      <c r="P177" s="263"/>
      <c r="Q177" s="263"/>
      <c r="R177" s="56"/>
      <c r="S177" s="56"/>
    </row>
    <row r="178" spans="1:19" ht="15.75" customHeight="1" x14ac:dyDescent="0.3">
      <c r="A178" s="121" t="s">
        <v>91</v>
      </c>
      <c r="B178" s="56"/>
      <c r="C178" s="56"/>
      <c r="D178" s="56"/>
      <c r="E178" s="56"/>
      <c r="F178" s="261">
        <v>43800</v>
      </c>
      <c r="G178" s="262">
        <v>35600</v>
      </c>
      <c r="H178" s="262">
        <v>35600</v>
      </c>
      <c r="I178" s="263" t="str">
        <f t="shared" si="5"/>
        <v>Perquimans = 43800</v>
      </c>
      <c r="J178" s="263"/>
      <c r="K178" s="263"/>
      <c r="L178" s="263"/>
      <c r="M178" s="263"/>
      <c r="N178" s="263"/>
      <c r="O178" s="263"/>
      <c r="P178" s="263"/>
      <c r="Q178" s="263"/>
      <c r="R178" s="56"/>
      <c r="S178" s="56"/>
    </row>
    <row r="179" spans="1:19" ht="15.75" customHeight="1" x14ac:dyDescent="0.3">
      <c r="A179" s="121" t="s">
        <v>92</v>
      </c>
      <c r="B179" s="56"/>
      <c r="C179" s="56"/>
      <c r="D179" s="56"/>
      <c r="E179" s="56"/>
      <c r="F179" s="261">
        <v>55500</v>
      </c>
      <c r="G179" s="262">
        <v>49100</v>
      </c>
      <c r="H179" s="262">
        <v>49100</v>
      </c>
      <c r="I179" s="263" t="str">
        <f t="shared" si="5"/>
        <v>Person = 55500</v>
      </c>
      <c r="J179" s="263"/>
      <c r="K179" s="263"/>
      <c r="L179" s="263"/>
      <c r="M179" s="263"/>
      <c r="N179" s="263"/>
      <c r="O179" s="263"/>
      <c r="P179" s="263"/>
      <c r="Q179" s="263"/>
      <c r="R179" s="56"/>
      <c r="S179" s="56"/>
    </row>
    <row r="180" spans="1:19" ht="15.75" customHeight="1" x14ac:dyDescent="0.3">
      <c r="A180" s="121" t="s">
        <v>93</v>
      </c>
      <c r="B180" s="56"/>
      <c r="C180" s="56"/>
      <c r="D180" s="56"/>
      <c r="E180" s="56"/>
      <c r="F180" s="261">
        <v>53500</v>
      </c>
      <c r="G180" s="262">
        <v>46300</v>
      </c>
      <c r="H180" s="262">
        <v>46300</v>
      </c>
      <c r="I180" s="263" t="str">
        <f t="shared" si="5"/>
        <v>Pitt = 53500</v>
      </c>
      <c r="J180" s="263"/>
      <c r="K180" s="263"/>
      <c r="L180" s="263"/>
      <c r="M180" s="263"/>
      <c r="N180" s="263"/>
      <c r="O180" s="263"/>
      <c r="P180" s="263"/>
      <c r="Q180" s="263"/>
      <c r="R180" s="56"/>
      <c r="S180" s="56"/>
    </row>
    <row r="181" spans="1:19" ht="15.75" customHeight="1" x14ac:dyDescent="0.3">
      <c r="A181" s="121" t="s">
        <v>94</v>
      </c>
      <c r="B181" s="56"/>
      <c r="C181" s="56"/>
      <c r="D181" s="56"/>
      <c r="E181" s="56"/>
      <c r="F181" s="261">
        <v>56100</v>
      </c>
      <c r="G181" s="262">
        <v>49200</v>
      </c>
      <c r="H181" s="262">
        <v>49200</v>
      </c>
      <c r="I181" s="263" t="str">
        <f t="shared" si="5"/>
        <v>Polk = 56100</v>
      </c>
      <c r="J181" s="263"/>
      <c r="K181" s="263"/>
      <c r="L181" s="263"/>
      <c r="M181" s="263"/>
      <c r="N181" s="263"/>
      <c r="O181" s="263"/>
      <c r="P181" s="263"/>
      <c r="Q181" s="263"/>
      <c r="R181" s="56"/>
      <c r="S181" s="56"/>
    </row>
    <row r="182" spans="1:19" ht="15.75" customHeight="1" x14ac:dyDescent="0.3">
      <c r="A182" s="121" t="s">
        <v>95</v>
      </c>
      <c r="B182" s="56"/>
      <c r="C182" s="56"/>
      <c r="D182" s="56"/>
      <c r="E182" s="56"/>
      <c r="F182" s="261">
        <v>58000</v>
      </c>
      <c r="G182" s="262">
        <v>53100</v>
      </c>
      <c r="H182" s="262">
        <v>53100</v>
      </c>
      <c r="I182" s="263" t="str">
        <f t="shared" si="5"/>
        <v>Randolph = 58000</v>
      </c>
      <c r="J182" s="263"/>
      <c r="K182" s="263"/>
      <c r="L182" s="263"/>
      <c r="M182" s="263"/>
      <c r="N182" s="263"/>
      <c r="O182" s="263"/>
      <c r="P182" s="263"/>
      <c r="Q182" s="263"/>
      <c r="R182" s="56"/>
      <c r="S182" s="56"/>
    </row>
    <row r="183" spans="1:19" ht="15.75" customHeight="1" x14ac:dyDescent="0.3">
      <c r="A183" s="121" t="s">
        <v>96</v>
      </c>
      <c r="B183" s="56"/>
      <c r="C183" s="56"/>
      <c r="D183" s="56"/>
      <c r="E183" s="56"/>
      <c r="F183" s="261">
        <v>43800</v>
      </c>
      <c r="G183" s="262">
        <v>39600</v>
      </c>
      <c r="H183" s="262">
        <v>39600</v>
      </c>
      <c r="I183" s="263" t="str">
        <f t="shared" si="5"/>
        <v>Richmond = 43800</v>
      </c>
      <c r="J183" s="263"/>
      <c r="K183" s="263"/>
      <c r="L183" s="263"/>
      <c r="M183" s="263"/>
      <c r="N183" s="263"/>
      <c r="O183" s="263"/>
      <c r="P183" s="263"/>
      <c r="Q183" s="263"/>
      <c r="R183" s="56"/>
      <c r="S183" s="56"/>
    </row>
    <row r="184" spans="1:19" ht="15.75" customHeight="1" x14ac:dyDescent="0.3">
      <c r="A184" s="121" t="s">
        <v>97</v>
      </c>
      <c r="B184" s="56"/>
      <c r="C184" s="56"/>
      <c r="D184" s="56"/>
      <c r="E184" s="56"/>
      <c r="F184" s="261">
        <v>39000</v>
      </c>
      <c r="G184" s="262">
        <v>34700</v>
      </c>
      <c r="H184" s="262">
        <v>34700</v>
      </c>
      <c r="I184" s="263" t="str">
        <f t="shared" si="5"/>
        <v>Robeson = 39000</v>
      </c>
      <c r="J184" s="263"/>
      <c r="K184" s="263"/>
      <c r="L184" s="263"/>
      <c r="M184" s="263"/>
      <c r="N184" s="263"/>
      <c r="O184" s="263"/>
      <c r="P184" s="263"/>
      <c r="Q184" s="263"/>
      <c r="R184" s="56"/>
      <c r="S184" s="56"/>
    </row>
    <row r="185" spans="1:19" ht="15.75" customHeight="1" x14ac:dyDescent="0.3">
      <c r="A185" s="121" t="s">
        <v>98</v>
      </c>
      <c r="B185" s="56"/>
      <c r="C185" s="56"/>
      <c r="D185" s="56"/>
      <c r="E185" s="56"/>
      <c r="F185" s="261">
        <v>49900</v>
      </c>
      <c r="G185" s="262">
        <v>42500</v>
      </c>
      <c r="H185" s="262">
        <v>42500</v>
      </c>
      <c r="I185" s="263" t="str">
        <f t="shared" si="5"/>
        <v>Rockingham  = 49900</v>
      </c>
      <c r="J185" s="263"/>
      <c r="K185" s="263"/>
      <c r="L185" s="263"/>
      <c r="M185" s="263"/>
      <c r="N185" s="263"/>
      <c r="O185" s="263"/>
      <c r="P185" s="263"/>
      <c r="Q185" s="263"/>
      <c r="R185" s="56"/>
      <c r="S185" s="56"/>
    </row>
    <row r="186" spans="1:19" ht="15.75" customHeight="1" x14ac:dyDescent="0.3">
      <c r="A186" s="121" t="s">
        <v>99</v>
      </c>
      <c r="B186" s="56"/>
      <c r="C186" s="56"/>
      <c r="D186" s="56"/>
      <c r="E186" s="56"/>
      <c r="F186" s="261">
        <v>54900</v>
      </c>
      <c r="G186" s="262">
        <v>60400</v>
      </c>
      <c r="H186" s="262">
        <v>60400</v>
      </c>
      <c r="I186" s="263" t="str">
        <f t="shared" si="5"/>
        <v>Rowan = 54900</v>
      </c>
      <c r="J186" s="263"/>
      <c r="K186" s="263"/>
      <c r="L186" s="263"/>
      <c r="M186" s="263"/>
      <c r="N186" s="263"/>
      <c r="O186" s="263"/>
      <c r="P186" s="263"/>
      <c r="Q186" s="263"/>
      <c r="R186" s="56"/>
      <c r="S186" s="56"/>
    </row>
    <row r="187" spans="1:19" ht="15.75" customHeight="1" x14ac:dyDescent="0.3">
      <c r="A187" s="121" t="s">
        <v>100</v>
      </c>
      <c r="B187" s="56"/>
      <c r="C187" s="56"/>
      <c r="D187" s="56"/>
      <c r="E187" s="56"/>
      <c r="F187" s="261">
        <v>46500</v>
      </c>
      <c r="G187" s="262">
        <v>42800</v>
      </c>
      <c r="H187" s="262">
        <v>42800</v>
      </c>
      <c r="I187" s="263" t="str">
        <f t="shared" si="5"/>
        <v>Rutherford = 46500</v>
      </c>
      <c r="J187" s="263"/>
      <c r="K187" s="263"/>
      <c r="L187" s="263"/>
      <c r="M187" s="263"/>
      <c r="N187" s="263"/>
      <c r="O187" s="263"/>
      <c r="P187" s="263"/>
      <c r="Q187" s="263"/>
      <c r="R187" s="56"/>
      <c r="S187" s="56"/>
    </row>
    <row r="188" spans="1:19" ht="15.75" customHeight="1" x14ac:dyDescent="0.3">
      <c r="A188" s="121" t="s">
        <v>101</v>
      </c>
      <c r="B188" s="56"/>
      <c r="C188" s="56"/>
      <c r="D188" s="56"/>
      <c r="E188" s="56"/>
      <c r="F188" s="261">
        <v>46600</v>
      </c>
      <c r="G188" s="262">
        <v>39300</v>
      </c>
      <c r="H188" s="262">
        <v>39300</v>
      </c>
      <c r="I188" s="263" t="str">
        <f t="shared" si="5"/>
        <v>Sampson = 46600</v>
      </c>
      <c r="J188" s="263"/>
      <c r="K188" s="263"/>
      <c r="L188" s="263"/>
      <c r="M188" s="263"/>
      <c r="N188" s="263"/>
      <c r="O188" s="263"/>
      <c r="P188" s="263"/>
      <c r="Q188" s="263"/>
      <c r="R188" s="56"/>
      <c r="S188" s="56"/>
    </row>
    <row r="189" spans="1:19" ht="15.75" customHeight="1" x14ac:dyDescent="0.3">
      <c r="A189" s="121" t="s">
        <v>102</v>
      </c>
      <c r="B189" s="56"/>
      <c r="C189" s="56"/>
      <c r="D189" s="56"/>
      <c r="E189" s="56"/>
      <c r="F189" s="261">
        <v>47700</v>
      </c>
      <c r="G189" s="262">
        <v>42400</v>
      </c>
      <c r="H189" s="262">
        <v>42400</v>
      </c>
      <c r="I189" s="263" t="str">
        <f t="shared" si="5"/>
        <v>Scotland  = 47700</v>
      </c>
      <c r="J189" s="263"/>
      <c r="K189" s="263"/>
      <c r="L189" s="263"/>
      <c r="M189" s="263"/>
      <c r="N189" s="263"/>
      <c r="O189" s="263"/>
      <c r="P189" s="263"/>
      <c r="Q189" s="263"/>
      <c r="R189" s="56"/>
      <c r="S189" s="56"/>
    </row>
    <row r="190" spans="1:19" ht="15.75" customHeight="1" x14ac:dyDescent="0.3">
      <c r="A190" s="121" t="s">
        <v>103</v>
      </c>
      <c r="B190" s="56"/>
      <c r="C190" s="56"/>
      <c r="D190" s="56"/>
      <c r="E190" s="56"/>
      <c r="F190" s="261">
        <v>55700</v>
      </c>
      <c r="G190" s="262">
        <v>45400</v>
      </c>
      <c r="H190" s="262">
        <v>45400</v>
      </c>
      <c r="I190" s="263" t="str">
        <f t="shared" si="5"/>
        <v>Stanly = 55700</v>
      </c>
      <c r="J190" s="263"/>
      <c r="K190" s="263"/>
      <c r="L190" s="263"/>
      <c r="M190" s="263"/>
      <c r="N190" s="263"/>
      <c r="O190" s="263"/>
      <c r="P190" s="263"/>
      <c r="Q190" s="263"/>
      <c r="R190" s="56"/>
      <c r="S190" s="56"/>
    </row>
    <row r="191" spans="1:19" ht="15.75" customHeight="1" x14ac:dyDescent="0.3">
      <c r="A191" s="121" t="s">
        <v>104</v>
      </c>
      <c r="B191" s="56"/>
      <c r="C191" s="56"/>
      <c r="D191" s="56"/>
      <c r="E191" s="56"/>
      <c r="F191" s="261">
        <v>59800</v>
      </c>
      <c r="G191" s="262">
        <v>53100</v>
      </c>
      <c r="H191" s="262">
        <v>53100</v>
      </c>
      <c r="I191" s="263" t="str">
        <f t="shared" si="5"/>
        <v>Stokes = 59800</v>
      </c>
      <c r="J191" s="263"/>
      <c r="K191" s="263"/>
      <c r="L191" s="263"/>
      <c r="M191" s="263"/>
      <c r="N191" s="263"/>
      <c r="O191" s="263"/>
      <c r="P191" s="263"/>
      <c r="Q191" s="263"/>
      <c r="R191" s="56"/>
      <c r="S191" s="56"/>
    </row>
    <row r="192" spans="1:19" ht="15.75" customHeight="1" x14ac:dyDescent="0.3">
      <c r="A192" s="121" t="s">
        <v>105</v>
      </c>
      <c r="B192" s="56"/>
      <c r="C192" s="56"/>
      <c r="D192" s="56"/>
      <c r="E192" s="56"/>
      <c r="F192" s="261">
        <v>48000</v>
      </c>
      <c r="G192" s="262">
        <v>40800</v>
      </c>
      <c r="H192" s="262">
        <v>40800</v>
      </c>
      <c r="I192" s="263" t="str">
        <f t="shared" si="5"/>
        <v>Surry  = 48000</v>
      </c>
      <c r="J192" s="263"/>
      <c r="K192" s="263"/>
      <c r="L192" s="263"/>
      <c r="M192" s="263"/>
      <c r="N192" s="263"/>
      <c r="O192" s="263"/>
      <c r="P192" s="263"/>
      <c r="Q192" s="263"/>
      <c r="R192" s="56"/>
      <c r="S192" s="56"/>
    </row>
    <row r="193" spans="1:19" ht="15.75" customHeight="1" x14ac:dyDescent="0.3">
      <c r="A193" s="121" t="s">
        <v>106</v>
      </c>
      <c r="B193" s="56"/>
      <c r="C193" s="56"/>
      <c r="D193" s="56"/>
      <c r="E193" s="56"/>
      <c r="F193" s="261">
        <v>42000</v>
      </c>
      <c r="G193" s="262">
        <v>34800</v>
      </c>
      <c r="H193" s="262">
        <v>34800</v>
      </c>
      <c r="I193" s="263" t="str">
        <f t="shared" si="5"/>
        <v>Swain = 42000</v>
      </c>
      <c r="J193" s="263"/>
      <c r="K193" s="263"/>
      <c r="L193" s="263"/>
      <c r="M193" s="263"/>
      <c r="N193" s="263"/>
      <c r="O193" s="263"/>
      <c r="P193" s="263"/>
      <c r="Q193" s="263"/>
      <c r="R193" s="56"/>
      <c r="S193" s="56"/>
    </row>
    <row r="194" spans="1:19" ht="15.75" customHeight="1" x14ac:dyDescent="0.3">
      <c r="A194" s="121" t="s">
        <v>107</v>
      </c>
      <c r="B194" s="56"/>
      <c r="C194" s="56"/>
      <c r="D194" s="56"/>
      <c r="E194" s="56"/>
      <c r="F194" s="261">
        <v>56700</v>
      </c>
      <c r="G194" s="262">
        <v>43100</v>
      </c>
      <c r="H194" s="262">
        <v>43100</v>
      </c>
      <c r="I194" s="263" t="str">
        <f t="shared" si="5"/>
        <v>Transylvania = 56700</v>
      </c>
      <c r="J194" s="263"/>
      <c r="K194" s="263"/>
      <c r="L194" s="263"/>
      <c r="M194" s="263"/>
      <c r="N194" s="263"/>
      <c r="O194" s="263"/>
      <c r="P194" s="263"/>
      <c r="Q194" s="263"/>
      <c r="R194" s="56"/>
      <c r="S194" s="56"/>
    </row>
    <row r="195" spans="1:19" ht="15.75" customHeight="1" x14ac:dyDescent="0.3">
      <c r="A195" s="121" t="s">
        <v>108</v>
      </c>
      <c r="B195" s="56"/>
      <c r="C195" s="56"/>
      <c r="D195" s="56"/>
      <c r="E195" s="56"/>
      <c r="F195" s="261">
        <v>40300</v>
      </c>
      <c r="G195" s="262">
        <v>25800</v>
      </c>
      <c r="H195" s="262">
        <v>25800</v>
      </c>
      <c r="I195" s="263" t="str">
        <f t="shared" si="5"/>
        <v>Tyrrell = 40300</v>
      </c>
      <c r="J195" s="263"/>
      <c r="K195" s="263"/>
      <c r="L195" s="263"/>
      <c r="M195" s="263"/>
      <c r="N195" s="263"/>
      <c r="O195" s="263"/>
      <c r="P195" s="263"/>
      <c r="Q195" s="263"/>
      <c r="R195" s="56"/>
      <c r="S195" s="56"/>
    </row>
    <row r="196" spans="1:19" ht="15.75" customHeight="1" x14ac:dyDescent="0.3">
      <c r="A196" s="121" t="s">
        <v>109</v>
      </c>
      <c r="B196" s="56"/>
      <c r="C196" s="56"/>
      <c r="D196" s="56"/>
      <c r="E196" s="56"/>
      <c r="F196" s="261">
        <v>67200</v>
      </c>
      <c r="G196" s="262">
        <v>60400</v>
      </c>
      <c r="H196" s="262">
        <v>60400</v>
      </c>
      <c r="I196" s="263" t="str">
        <f t="shared" si="5"/>
        <v>Union = 67200</v>
      </c>
      <c r="J196" s="263"/>
      <c r="K196" s="263"/>
      <c r="L196" s="263"/>
      <c r="M196" s="263"/>
      <c r="N196" s="263"/>
      <c r="O196" s="263"/>
      <c r="P196" s="263"/>
      <c r="Q196" s="263"/>
      <c r="R196" s="56"/>
      <c r="S196" s="56"/>
    </row>
    <row r="197" spans="1:19" ht="15.75" customHeight="1" x14ac:dyDescent="0.3">
      <c r="A197" s="121" t="s">
        <v>110</v>
      </c>
      <c r="B197" s="56"/>
      <c r="C197" s="56"/>
      <c r="D197" s="56"/>
      <c r="E197" s="56"/>
      <c r="F197" s="261">
        <v>43800</v>
      </c>
      <c r="G197" s="262">
        <v>37800</v>
      </c>
      <c r="H197" s="262">
        <v>37800</v>
      </c>
      <c r="I197" s="263" t="str">
        <f t="shared" si="5"/>
        <v>Vance = 43800</v>
      </c>
      <c r="J197" s="263"/>
      <c r="K197" s="263"/>
      <c r="L197" s="263"/>
      <c r="M197" s="263"/>
      <c r="N197" s="263"/>
      <c r="O197" s="263"/>
      <c r="P197" s="263"/>
      <c r="Q197" s="263"/>
      <c r="R197" s="56"/>
      <c r="S197" s="56"/>
    </row>
    <row r="198" spans="1:19" ht="15.75" customHeight="1" x14ac:dyDescent="0.3">
      <c r="A198" s="121" t="s">
        <v>111</v>
      </c>
      <c r="B198" s="56"/>
      <c r="C198" s="56"/>
      <c r="D198" s="56"/>
      <c r="E198" s="56"/>
      <c r="F198" s="261">
        <v>77700</v>
      </c>
      <c r="G198" s="262">
        <v>66100</v>
      </c>
      <c r="H198" s="262">
        <v>66100</v>
      </c>
      <c r="I198" s="263" t="str">
        <f t="shared" si="5"/>
        <v>Wake = 77700</v>
      </c>
      <c r="J198" s="263"/>
      <c r="K198" s="263"/>
      <c r="L198" s="263"/>
      <c r="M198" s="263"/>
      <c r="N198" s="263"/>
      <c r="O198" s="263"/>
      <c r="P198" s="263"/>
      <c r="Q198" s="263"/>
      <c r="R198" s="56"/>
      <c r="S198" s="56"/>
    </row>
    <row r="199" spans="1:19" ht="15.75" customHeight="1" x14ac:dyDescent="0.3">
      <c r="A199" s="121" t="s">
        <v>112</v>
      </c>
      <c r="B199" s="56"/>
      <c r="C199" s="56"/>
      <c r="D199" s="56"/>
      <c r="E199" s="56"/>
      <c r="F199" s="261">
        <v>41800</v>
      </c>
      <c r="G199" s="262">
        <v>31100</v>
      </c>
      <c r="H199" s="262">
        <v>31100</v>
      </c>
      <c r="I199" s="263" t="str">
        <f t="shared" si="5"/>
        <v>Warren = 41800</v>
      </c>
      <c r="J199" s="263"/>
      <c r="K199" s="263"/>
      <c r="L199" s="263"/>
      <c r="M199" s="263"/>
      <c r="N199" s="263"/>
      <c r="O199" s="263"/>
      <c r="P199" s="263"/>
      <c r="Q199" s="263"/>
      <c r="R199" s="56"/>
      <c r="S199" s="56"/>
    </row>
    <row r="200" spans="1:19" ht="15.75" customHeight="1" x14ac:dyDescent="0.3">
      <c r="A200" s="121" t="s">
        <v>113</v>
      </c>
      <c r="B200" s="56"/>
      <c r="C200" s="56"/>
      <c r="D200" s="56"/>
      <c r="E200" s="56"/>
      <c r="F200" s="261">
        <v>43400</v>
      </c>
      <c r="G200" s="262">
        <v>40600</v>
      </c>
      <c r="H200" s="262">
        <v>40600</v>
      </c>
      <c r="I200" s="263" t="str">
        <f t="shared" si="5"/>
        <v>Washington = 43400</v>
      </c>
      <c r="J200" s="263"/>
      <c r="K200" s="263"/>
      <c r="L200" s="263"/>
      <c r="M200" s="263"/>
      <c r="N200" s="263"/>
      <c r="O200" s="263"/>
      <c r="P200" s="263"/>
      <c r="Q200" s="263"/>
      <c r="R200" s="56"/>
      <c r="S200" s="56"/>
    </row>
    <row r="201" spans="1:19" ht="15.75" customHeight="1" x14ac:dyDescent="0.3">
      <c r="A201" s="121" t="s">
        <v>114</v>
      </c>
      <c r="B201" s="56"/>
      <c r="C201" s="56"/>
      <c r="D201" s="56"/>
      <c r="E201" s="56"/>
      <c r="F201" s="261">
        <v>56800</v>
      </c>
      <c r="G201" s="262">
        <v>40500</v>
      </c>
      <c r="H201" s="262">
        <v>40500</v>
      </c>
      <c r="I201" s="263" t="str">
        <f t="shared" si="5"/>
        <v>Watauga = 56800</v>
      </c>
      <c r="J201" s="263"/>
      <c r="K201" s="263"/>
      <c r="L201" s="263"/>
      <c r="M201" s="263"/>
      <c r="N201" s="263"/>
      <c r="O201" s="263"/>
      <c r="P201" s="263"/>
      <c r="Q201" s="263"/>
      <c r="R201" s="56"/>
      <c r="S201" s="56"/>
    </row>
    <row r="202" spans="1:19" ht="15.75" customHeight="1" x14ac:dyDescent="0.3">
      <c r="A202" s="121" t="s">
        <v>115</v>
      </c>
      <c r="B202" s="56"/>
      <c r="C202" s="56"/>
      <c r="D202" s="56"/>
      <c r="E202" s="56"/>
      <c r="F202" s="261">
        <v>49300</v>
      </c>
      <c r="G202" s="262">
        <v>43200</v>
      </c>
      <c r="H202" s="262">
        <v>43200</v>
      </c>
      <c r="I202" s="263" t="str">
        <f t="shared" si="5"/>
        <v>Wayne = 49300</v>
      </c>
      <c r="J202" s="263"/>
      <c r="K202" s="263"/>
      <c r="L202" s="263"/>
      <c r="M202" s="263"/>
      <c r="N202" s="263"/>
      <c r="O202" s="263"/>
      <c r="P202" s="263"/>
      <c r="Q202" s="263"/>
      <c r="R202" s="56"/>
      <c r="S202" s="56"/>
    </row>
    <row r="203" spans="1:19" ht="15.75" customHeight="1" x14ac:dyDescent="0.3">
      <c r="A203" s="121" t="s">
        <v>116</v>
      </c>
      <c r="B203" s="56"/>
      <c r="C203" s="56"/>
      <c r="D203" s="56"/>
      <c r="E203" s="56"/>
      <c r="F203" s="261">
        <v>49300</v>
      </c>
      <c r="G203" s="262">
        <v>41500</v>
      </c>
      <c r="H203" s="262">
        <v>41500</v>
      </c>
      <c r="I203" s="263" t="str">
        <f t="shared" si="5"/>
        <v>Wilkes = 49300</v>
      </c>
      <c r="J203" s="263"/>
      <c r="K203" s="263"/>
      <c r="L203" s="263"/>
      <c r="M203" s="263"/>
      <c r="N203" s="263"/>
      <c r="O203" s="263"/>
      <c r="P203" s="263"/>
      <c r="Q203" s="263"/>
      <c r="R203" s="56"/>
      <c r="S203" s="56"/>
    </row>
    <row r="204" spans="1:19" ht="15.75" customHeight="1" x14ac:dyDescent="0.3">
      <c r="A204" s="121" t="s">
        <v>117</v>
      </c>
      <c r="B204" s="56"/>
      <c r="C204" s="56"/>
      <c r="D204" s="56"/>
      <c r="E204" s="56"/>
      <c r="F204" s="261">
        <v>50400</v>
      </c>
      <c r="G204" s="262">
        <v>47000</v>
      </c>
      <c r="H204" s="262">
        <v>47000</v>
      </c>
      <c r="I204" s="263" t="str">
        <f t="shared" si="5"/>
        <v>Wilson = 50400</v>
      </c>
      <c r="J204" s="263"/>
      <c r="K204" s="263"/>
      <c r="L204" s="263"/>
      <c r="M204" s="263"/>
      <c r="N204" s="263"/>
      <c r="O204" s="263"/>
      <c r="P204" s="263"/>
      <c r="Q204" s="263"/>
      <c r="R204" s="56"/>
      <c r="S204" s="56"/>
    </row>
    <row r="205" spans="1:19" ht="15.75" customHeight="1" x14ac:dyDescent="0.3">
      <c r="A205" s="121" t="s">
        <v>118</v>
      </c>
      <c r="B205" s="56"/>
      <c r="C205" s="56"/>
      <c r="D205" s="56"/>
      <c r="E205" s="56"/>
      <c r="F205" s="261">
        <v>59800</v>
      </c>
      <c r="G205" s="262">
        <v>53100</v>
      </c>
      <c r="H205" s="262">
        <v>53100</v>
      </c>
      <c r="I205" s="263" t="str">
        <f t="shared" si="5"/>
        <v>Yadkin = 59800</v>
      </c>
      <c r="J205" s="263"/>
      <c r="K205" s="263"/>
      <c r="L205" s="263"/>
      <c r="M205" s="263"/>
      <c r="N205" s="263"/>
      <c r="O205" s="263"/>
      <c r="P205" s="263"/>
      <c r="Q205" s="263"/>
      <c r="R205" s="56"/>
      <c r="S205" s="56"/>
    </row>
    <row r="206" spans="1:19" ht="15.75" customHeight="1" x14ac:dyDescent="0.3">
      <c r="A206" s="121" t="s">
        <v>119</v>
      </c>
      <c r="B206" s="56"/>
      <c r="C206" s="56"/>
      <c r="D206" s="56"/>
      <c r="E206" s="56"/>
      <c r="F206" s="261">
        <v>44600</v>
      </c>
      <c r="G206" s="262">
        <v>30700</v>
      </c>
      <c r="H206" s="262">
        <v>30700</v>
      </c>
      <c r="I206" s="263" t="str">
        <f t="shared" si="5"/>
        <v>Yancey = 44600</v>
      </c>
      <c r="J206" s="263"/>
      <c r="K206" s="263"/>
      <c r="L206" s="263"/>
      <c r="M206" s="263"/>
      <c r="N206" s="263"/>
      <c r="O206" s="263"/>
      <c r="P206" s="263"/>
      <c r="Q206" s="263"/>
      <c r="R206" s="56"/>
      <c r="S206" s="56"/>
    </row>
  </sheetData>
  <sheetProtection selectLockedCells="1"/>
  <protectedRanges>
    <protectedRange sqref="G9:G10 C14:I16 D23 D25:E25 D6:E8 D27 D29 D21:E21 G6:H6 I9:I10" name="Range1_1"/>
  </protectedRanges>
  <mergeCells count="219">
    <mergeCell ref="D6:E6"/>
    <mergeCell ref="B35:D35"/>
    <mergeCell ref="D9:E9"/>
    <mergeCell ref="B2:I2"/>
    <mergeCell ref="B3:I3"/>
    <mergeCell ref="B5:I5"/>
    <mergeCell ref="B4:I4"/>
    <mergeCell ref="B12:I12"/>
    <mergeCell ref="C19:G19"/>
    <mergeCell ref="H9:I9"/>
    <mergeCell ref="H10:I10"/>
    <mergeCell ref="Y17:AF17"/>
    <mergeCell ref="D7:E7"/>
    <mergeCell ref="F110:H110"/>
    <mergeCell ref="I110:Q110"/>
    <mergeCell ref="F111:H111"/>
    <mergeCell ref="I111:Q111"/>
    <mergeCell ref="F112:H112"/>
    <mergeCell ref="I112:Q112"/>
    <mergeCell ref="A107:E107"/>
    <mergeCell ref="F107:H107"/>
    <mergeCell ref="I107:Q107"/>
    <mergeCell ref="F108:H108"/>
    <mergeCell ref="I108:Q108"/>
    <mergeCell ref="F109:H109"/>
    <mergeCell ref="I109:Q109"/>
    <mergeCell ref="C47:I47"/>
    <mergeCell ref="C56:I56"/>
    <mergeCell ref="C57:I57"/>
    <mergeCell ref="C48:I48"/>
    <mergeCell ref="F116:H116"/>
    <mergeCell ref="I116:Q116"/>
    <mergeCell ref="F117:H117"/>
    <mergeCell ref="I117:Q117"/>
    <mergeCell ref="F118:H118"/>
    <mergeCell ref="I118:Q118"/>
    <mergeCell ref="F113:H113"/>
    <mergeCell ref="I113:Q113"/>
    <mergeCell ref="F114:H114"/>
    <mergeCell ref="I114:Q114"/>
    <mergeCell ref="F115:H115"/>
    <mergeCell ref="I115:Q115"/>
    <mergeCell ref="F122:H122"/>
    <mergeCell ref="I122:Q122"/>
    <mergeCell ref="F123:H123"/>
    <mergeCell ref="I123:Q123"/>
    <mergeCell ref="F124:H124"/>
    <mergeCell ref="I124:Q124"/>
    <mergeCell ref="F119:H119"/>
    <mergeCell ref="I119:Q119"/>
    <mergeCell ref="F120:H120"/>
    <mergeCell ref="I120:Q120"/>
    <mergeCell ref="F121:H121"/>
    <mergeCell ref="I121:Q121"/>
    <mergeCell ref="F128:H128"/>
    <mergeCell ref="I128:Q128"/>
    <mergeCell ref="F129:H129"/>
    <mergeCell ref="I129:Q129"/>
    <mergeCell ref="F130:H130"/>
    <mergeCell ref="I130:Q130"/>
    <mergeCell ref="F125:H125"/>
    <mergeCell ref="I125:Q125"/>
    <mergeCell ref="F126:H126"/>
    <mergeCell ref="I126:Q126"/>
    <mergeCell ref="F127:H127"/>
    <mergeCell ref="I127:Q127"/>
    <mergeCell ref="F134:H134"/>
    <mergeCell ref="I134:Q134"/>
    <mergeCell ref="F135:H135"/>
    <mergeCell ref="I135:Q135"/>
    <mergeCell ref="F136:H136"/>
    <mergeCell ref="I136:Q136"/>
    <mergeCell ref="F131:H131"/>
    <mergeCell ref="I131:Q131"/>
    <mergeCell ref="F132:H132"/>
    <mergeCell ref="I132:Q132"/>
    <mergeCell ref="F133:H133"/>
    <mergeCell ref="I133:Q133"/>
    <mergeCell ref="F140:H140"/>
    <mergeCell ref="I140:Q140"/>
    <mergeCell ref="F141:H141"/>
    <mergeCell ref="I141:Q141"/>
    <mergeCell ref="F142:H142"/>
    <mergeCell ref="I142:Q142"/>
    <mergeCell ref="F137:H137"/>
    <mergeCell ref="I137:Q137"/>
    <mergeCell ref="F138:H138"/>
    <mergeCell ref="I138:Q138"/>
    <mergeCell ref="F139:H139"/>
    <mergeCell ref="I139:Q139"/>
    <mergeCell ref="F146:H146"/>
    <mergeCell ref="I146:Q146"/>
    <mergeCell ref="F147:H147"/>
    <mergeCell ref="I147:Q147"/>
    <mergeCell ref="F148:H148"/>
    <mergeCell ref="I148:Q148"/>
    <mergeCell ref="F143:H143"/>
    <mergeCell ref="I143:Q143"/>
    <mergeCell ref="F144:H144"/>
    <mergeCell ref="I144:Q144"/>
    <mergeCell ref="F145:H145"/>
    <mergeCell ref="I145:Q145"/>
    <mergeCell ref="F152:H152"/>
    <mergeCell ref="I152:Q152"/>
    <mergeCell ref="F153:H153"/>
    <mergeCell ref="I153:Q153"/>
    <mergeCell ref="F154:H154"/>
    <mergeCell ref="I154:Q154"/>
    <mergeCell ref="F149:H149"/>
    <mergeCell ref="I149:Q149"/>
    <mergeCell ref="F150:H150"/>
    <mergeCell ref="I150:Q150"/>
    <mergeCell ref="F151:H151"/>
    <mergeCell ref="I151:Q151"/>
    <mergeCell ref="F158:H158"/>
    <mergeCell ref="I158:Q158"/>
    <mergeCell ref="F159:H159"/>
    <mergeCell ref="I159:Q159"/>
    <mergeCell ref="F160:H160"/>
    <mergeCell ref="I160:Q160"/>
    <mergeCell ref="F155:H155"/>
    <mergeCell ref="I155:Q155"/>
    <mergeCell ref="F156:H156"/>
    <mergeCell ref="I156:Q156"/>
    <mergeCell ref="F157:H157"/>
    <mergeCell ref="I157:Q157"/>
    <mergeCell ref="F164:H164"/>
    <mergeCell ref="I164:Q164"/>
    <mergeCell ref="F165:H165"/>
    <mergeCell ref="I165:Q165"/>
    <mergeCell ref="F166:H166"/>
    <mergeCell ref="I166:Q166"/>
    <mergeCell ref="F161:H161"/>
    <mergeCell ref="I161:Q161"/>
    <mergeCell ref="F162:H162"/>
    <mergeCell ref="I162:Q162"/>
    <mergeCell ref="F163:H163"/>
    <mergeCell ref="I163:Q163"/>
    <mergeCell ref="F170:H170"/>
    <mergeCell ref="I170:Q170"/>
    <mergeCell ref="F171:H171"/>
    <mergeCell ref="I171:Q171"/>
    <mergeCell ref="F172:H172"/>
    <mergeCell ref="I172:Q172"/>
    <mergeCell ref="F167:H167"/>
    <mergeCell ref="I167:Q167"/>
    <mergeCell ref="F168:H168"/>
    <mergeCell ref="I168:Q168"/>
    <mergeCell ref="F169:H169"/>
    <mergeCell ref="I169:Q169"/>
    <mergeCell ref="F176:H176"/>
    <mergeCell ref="I176:Q176"/>
    <mergeCell ref="F177:H177"/>
    <mergeCell ref="I177:Q177"/>
    <mergeCell ref="F178:H178"/>
    <mergeCell ref="I178:Q178"/>
    <mergeCell ref="F173:H173"/>
    <mergeCell ref="I173:Q173"/>
    <mergeCell ref="F174:H174"/>
    <mergeCell ref="I174:Q174"/>
    <mergeCell ref="F175:H175"/>
    <mergeCell ref="I175:Q175"/>
    <mergeCell ref="F182:H182"/>
    <mergeCell ref="I182:Q182"/>
    <mergeCell ref="F183:H183"/>
    <mergeCell ref="I183:Q183"/>
    <mergeCell ref="F184:H184"/>
    <mergeCell ref="I184:Q184"/>
    <mergeCell ref="F179:H179"/>
    <mergeCell ref="I179:Q179"/>
    <mergeCell ref="F180:H180"/>
    <mergeCell ref="I180:Q180"/>
    <mergeCell ref="F181:H181"/>
    <mergeCell ref="I181:Q181"/>
    <mergeCell ref="F188:H188"/>
    <mergeCell ref="I188:Q188"/>
    <mergeCell ref="F189:H189"/>
    <mergeCell ref="I189:Q189"/>
    <mergeCell ref="F190:H190"/>
    <mergeCell ref="I190:Q190"/>
    <mergeCell ref="F185:H185"/>
    <mergeCell ref="I185:Q185"/>
    <mergeCell ref="F186:H186"/>
    <mergeCell ref="I186:Q186"/>
    <mergeCell ref="F187:H187"/>
    <mergeCell ref="I187:Q187"/>
    <mergeCell ref="I195:Q195"/>
    <mergeCell ref="F196:H196"/>
    <mergeCell ref="I196:Q196"/>
    <mergeCell ref="F191:H191"/>
    <mergeCell ref="I191:Q191"/>
    <mergeCell ref="F192:H192"/>
    <mergeCell ref="I192:Q192"/>
    <mergeCell ref="F193:H193"/>
    <mergeCell ref="I193:Q193"/>
    <mergeCell ref="F206:H206"/>
    <mergeCell ref="I206:Q206"/>
    <mergeCell ref="D8:H8"/>
    <mergeCell ref="F203:H203"/>
    <mergeCell ref="I203:Q203"/>
    <mergeCell ref="F204:H204"/>
    <mergeCell ref="I204:Q204"/>
    <mergeCell ref="F205:H205"/>
    <mergeCell ref="I205:Q205"/>
    <mergeCell ref="F200:H200"/>
    <mergeCell ref="I200:Q200"/>
    <mergeCell ref="F201:H201"/>
    <mergeCell ref="I201:Q201"/>
    <mergeCell ref="F202:H202"/>
    <mergeCell ref="I202:Q202"/>
    <mergeCell ref="F197:H197"/>
    <mergeCell ref="I197:Q197"/>
    <mergeCell ref="F198:H198"/>
    <mergeCell ref="I198:Q198"/>
    <mergeCell ref="F199:H199"/>
    <mergeCell ref="I199:Q199"/>
    <mergeCell ref="F194:H194"/>
    <mergeCell ref="I194:Q194"/>
    <mergeCell ref="F195:H195"/>
  </mergeCells>
  <dataValidations count="1">
    <dataValidation allowBlank="1" showInputMessage="1" showErrorMessage="1" prompt="Include property/hazard insurance, wind, and flood if applicable._x000a_" sqref="D31" xr:uid="{00000000-0002-0000-0200-000000000000}"/>
  </dataValidations>
  <printOptions horizontalCentered="1"/>
  <pageMargins left="0.5" right="0.5" top="0.65" bottom="0.65" header="0.5" footer="0"/>
  <pageSetup paperSize="5" scale="79" orientation="landscape" r:id="rId1"/>
  <headerFooter alignWithMargins="0">
    <oddFooter>&amp;R&amp;P</oddFooter>
  </headerFooter>
  <rowBreaks count="2" manualBreakCount="2">
    <brk id="32" max="16383" man="1"/>
    <brk id="69" max="16383"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'80% HUD HOME Income limit'!#REF!</xm:f>
          </x14:formula1>
          <xm:sqref>D9:D10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A59"/>
  <sheetViews>
    <sheetView showGridLines="0" showRowColHeaders="0" workbookViewId="0">
      <selection activeCell="D27" sqref="D27"/>
    </sheetView>
  </sheetViews>
  <sheetFormatPr defaultRowHeight="13.2" x14ac:dyDescent="0.25"/>
  <cols>
    <col min="1" max="1" width="95.77734375" customWidth="1"/>
  </cols>
  <sheetData>
    <row r="59" spans="1:1" ht="14.4" x14ac:dyDescent="0.3">
      <c r="A59" s="1"/>
    </row>
  </sheetData>
  <printOptions horizontalCentered="1"/>
  <pageMargins left="0.25" right="0.25" top="0.5" bottom="0.5" header="0.3" footer="0.3"/>
  <pageSetup orientation="portrait" r:id="rId1"/>
  <headerFooter>
    <oddFooter>&amp;C&amp;D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M111"/>
  <sheetViews>
    <sheetView zoomScaleNormal="100" workbookViewId="0">
      <selection activeCell="Q104" sqref="Q104"/>
    </sheetView>
  </sheetViews>
  <sheetFormatPr defaultColWidth="8.77734375" defaultRowHeight="12.6" x14ac:dyDescent="0.25"/>
  <cols>
    <col min="1" max="1" width="18" style="2" bestFit="1" customWidth="1"/>
    <col min="2" max="11" width="10.6640625" style="2" customWidth="1"/>
    <col min="12" max="16384" width="8.77734375" style="2"/>
  </cols>
  <sheetData>
    <row r="1" spans="1:11" ht="30" customHeight="1" x14ac:dyDescent="0.25">
      <c r="A1" s="284" t="s">
        <v>342</v>
      </c>
      <c r="B1" s="285"/>
      <c r="C1" s="285"/>
      <c r="D1" s="285"/>
      <c r="E1" s="285"/>
      <c r="F1" s="285"/>
      <c r="G1" s="285"/>
      <c r="H1" s="285"/>
      <c r="I1" s="285"/>
      <c r="J1" s="285"/>
      <c r="K1" s="285"/>
    </row>
    <row r="2" spans="1:11" ht="16.8" customHeight="1" x14ac:dyDescent="0.25">
      <c r="A2" s="286" t="s">
        <v>21</v>
      </c>
      <c r="B2" s="289" t="s">
        <v>343</v>
      </c>
      <c r="C2" s="290"/>
      <c r="D2" s="290"/>
      <c r="E2" s="290"/>
      <c r="F2" s="290"/>
      <c r="G2" s="290"/>
      <c r="H2" s="290"/>
      <c r="I2" s="291"/>
      <c r="J2" s="292" t="s">
        <v>344</v>
      </c>
      <c r="K2" s="293"/>
    </row>
    <row r="3" spans="1:11" ht="14.55" customHeight="1" x14ac:dyDescent="0.25">
      <c r="A3" s="287"/>
      <c r="B3" s="183" t="s">
        <v>223</v>
      </c>
      <c r="C3" s="183" t="s">
        <v>222</v>
      </c>
      <c r="D3" s="183" t="s">
        <v>221</v>
      </c>
      <c r="E3" s="183" t="s">
        <v>220</v>
      </c>
      <c r="F3" s="183" t="s">
        <v>219</v>
      </c>
      <c r="G3" s="183" t="s">
        <v>218</v>
      </c>
      <c r="H3" s="183" t="s">
        <v>217</v>
      </c>
      <c r="I3" s="183" t="s">
        <v>216</v>
      </c>
      <c r="J3" s="184" t="s">
        <v>292</v>
      </c>
      <c r="K3" s="185" t="s">
        <v>345</v>
      </c>
    </row>
    <row r="4" spans="1:11" ht="14.55" customHeight="1" x14ac:dyDescent="0.25">
      <c r="A4" s="288"/>
      <c r="B4" s="186" t="s">
        <v>92</v>
      </c>
      <c r="C4" s="186" t="s">
        <v>92</v>
      </c>
      <c r="D4" s="186" t="s">
        <v>92</v>
      </c>
      <c r="E4" s="186" t="s">
        <v>92</v>
      </c>
      <c r="F4" s="186" t="s">
        <v>92</v>
      </c>
      <c r="G4" s="186" t="s">
        <v>92</v>
      </c>
      <c r="H4" s="186" t="s">
        <v>92</v>
      </c>
      <c r="I4" s="186" t="s">
        <v>92</v>
      </c>
      <c r="J4" s="185" t="s">
        <v>293</v>
      </c>
      <c r="K4" s="187" t="s">
        <v>294</v>
      </c>
    </row>
    <row r="5" spans="1:11" ht="15.6" x14ac:dyDescent="0.25">
      <c r="A5" s="188" t="s">
        <v>22</v>
      </c>
      <c r="B5" s="189">
        <v>47600</v>
      </c>
      <c r="C5" s="189">
        <v>54400</v>
      </c>
      <c r="D5" s="189">
        <v>61200</v>
      </c>
      <c r="E5" s="189">
        <v>68000</v>
      </c>
      <c r="F5" s="189">
        <v>73450</v>
      </c>
      <c r="G5" s="189">
        <v>78900</v>
      </c>
      <c r="H5" s="189">
        <v>84350</v>
      </c>
      <c r="I5" s="189">
        <v>89800</v>
      </c>
      <c r="J5" s="190">
        <v>261000</v>
      </c>
      <c r="K5" s="190">
        <v>350000</v>
      </c>
    </row>
    <row r="6" spans="1:11" ht="15.6" x14ac:dyDescent="0.25">
      <c r="A6" s="191" t="s">
        <v>23</v>
      </c>
      <c r="B6" s="192">
        <v>43500</v>
      </c>
      <c r="C6" s="192">
        <v>49700</v>
      </c>
      <c r="D6" s="192">
        <v>55900</v>
      </c>
      <c r="E6" s="192">
        <v>62100</v>
      </c>
      <c r="F6" s="192">
        <v>67100</v>
      </c>
      <c r="G6" s="192">
        <v>72050</v>
      </c>
      <c r="H6" s="192">
        <v>77050</v>
      </c>
      <c r="I6" s="192">
        <v>82000</v>
      </c>
      <c r="J6" s="190">
        <v>238000</v>
      </c>
      <c r="K6" s="190">
        <v>273000</v>
      </c>
    </row>
    <row r="7" spans="1:11" ht="15.6" x14ac:dyDescent="0.25">
      <c r="A7" s="188" t="s">
        <v>346</v>
      </c>
      <c r="B7" s="189">
        <v>42800</v>
      </c>
      <c r="C7" s="189">
        <v>48900</v>
      </c>
      <c r="D7" s="189">
        <v>55000</v>
      </c>
      <c r="E7" s="189">
        <v>61100</v>
      </c>
      <c r="F7" s="189">
        <v>66000</v>
      </c>
      <c r="G7" s="189">
        <v>70900</v>
      </c>
      <c r="H7" s="189">
        <v>75800</v>
      </c>
      <c r="I7" s="189">
        <v>80700</v>
      </c>
      <c r="J7" s="190">
        <v>238000</v>
      </c>
      <c r="K7" s="190">
        <v>273000</v>
      </c>
    </row>
    <row r="8" spans="1:11" ht="15.6" x14ac:dyDescent="0.25">
      <c r="A8" s="191" t="s">
        <v>347</v>
      </c>
      <c r="B8" s="192">
        <v>42800</v>
      </c>
      <c r="C8" s="192">
        <v>48900</v>
      </c>
      <c r="D8" s="192">
        <v>55000</v>
      </c>
      <c r="E8" s="192">
        <v>61100</v>
      </c>
      <c r="F8" s="192">
        <v>66000</v>
      </c>
      <c r="G8" s="192">
        <v>70900</v>
      </c>
      <c r="H8" s="192">
        <v>75800</v>
      </c>
      <c r="I8" s="192">
        <v>80700</v>
      </c>
      <c r="J8" s="190">
        <v>238000</v>
      </c>
      <c r="K8" s="190">
        <v>273000</v>
      </c>
    </row>
    <row r="9" spans="1:11" ht="15.6" x14ac:dyDescent="0.25">
      <c r="A9" s="188" t="s">
        <v>348</v>
      </c>
      <c r="B9" s="189">
        <v>42800</v>
      </c>
      <c r="C9" s="189">
        <v>48900</v>
      </c>
      <c r="D9" s="189">
        <v>55000</v>
      </c>
      <c r="E9" s="189">
        <v>61100</v>
      </c>
      <c r="F9" s="189">
        <v>66000</v>
      </c>
      <c r="G9" s="189">
        <v>70900</v>
      </c>
      <c r="H9" s="189">
        <v>75800</v>
      </c>
      <c r="I9" s="189">
        <v>80700</v>
      </c>
      <c r="J9" s="190">
        <v>238000</v>
      </c>
      <c r="K9" s="190">
        <v>273000</v>
      </c>
    </row>
    <row r="10" spans="1:11" ht="15.6" x14ac:dyDescent="0.25">
      <c r="A10" s="191" t="s">
        <v>349</v>
      </c>
      <c r="B10" s="192">
        <v>46100</v>
      </c>
      <c r="C10" s="192">
        <v>52700</v>
      </c>
      <c r="D10" s="192">
        <v>59300</v>
      </c>
      <c r="E10" s="192">
        <v>65850</v>
      </c>
      <c r="F10" s="192">
        <v>71150</v>
      </c>
      <c r="G10" s="192">
        <v>76400</v>
      </c>
      <c r="H10" s="192">
        <v>81700</v>
      </c>
      <c r="I10" s="192">
        <v>86950</v>
      </c>
      <c r="J10" s="190">
        <v>242000</v>
      </c>
      <c r="K10" s="190">
        <v>273000</v>
      </c>
    </row>
    <row r="11" spans="1:11" ht="15.6" x14ac:dyDescent="0.25">
      <c r="A11" s="188" t="s">
        <v>350</v>
      </c>
      <c r="B11" s="189">
        <v>43800</v>
      </c>
      <c r="C11" s="189">
        <v>50050</v>
      </c>
      <c r="D11" s="189">
        <v>56300</v>
      </c>
      <c r="E11" s="189">
        <v>62550</v>
      </c>
      <c r="F11" s="189">
        <v>67600</v>
      </c>
      <c r="G11" s="189">
        <v>72600</v>
      </c>
      <c r="H11" s="189">
        <v>77600</v>
      </c>
      <c r="I11" s="189">
        <v>82600</v>
      </c>
      <c r="J11" s="190">
        <v>238000</v>
      </c>
      <c r="K11" s="190">
        <v>273000</v>
      </c>
    </row>
    <row r="12" spans="1:11" ht="15.6" x14ac:dyDescent="0.25">
      <c r="A12" s="191" t="s">
        <v>351</v>
      </c>
      <c r="B12" s="192">
        <v>42800</v>
      </c>
      <c r="C12" s="192">
        <v>48900</v>
      </c>
      <c r="D12" s="192">
        <v>55000</v>
      </c>
      <c r="E12" s="192">
        <v>61100</v>
      </c>
      <c r="F12" s="192">
        <v>66000</v>
      </c>
      <c r="G12" s="192">
        <v>70900</v>
      </c>
      <c r="H12" s="192">
        <v>75800</v>
      </c>
      <c r="I12" s="192">
        <v>80700</v>
      </c>
      <c r="J12" s="190">
        <v>238000</v>
      </c>
      <c r="K12" s="190">
        <v>273000</v>
      </c>
    </row>
    <row r="13" spans="1:11" ht="15.6" x14ac:dyDescent="0.25">
      <c r="A13" s="188" t="s">
        <v>352</v>
      </c>
      <c r="B13" s="189">
        <v>42800</v>
      </c>
      <c r="C13" s="189">
        <v>48900</v>
      </c>
      <c r="D13" s="189">
        <v>55000</v>
      </c>
      <c r="E13" s="189">
        <v>61100</v>
      </c>
      <c r="F13" s="189">
        <v>66000</v>
      </c>
      <c r="G13" s="189">
        <v>70900</v>
      </c>
      <c r="H13" s="189">
        <v>75800</v>
      </c>
      <c r="I13" s="189">
        <v>80700</v>
      </c>
      <c r="J13" s="190">
        <v>238000</v>
      </c>
      <c r="K13" s="190">
        <v>273000</v>
      </c>
    </row>
    <row r="14" spans="1:11" ht="15.6" x14ac:dyDescent="0.25">
      <c r="A14" s="191" t="s">
        <v>353</v>
      </c>
      <c r="B14" s="192">
        <v>53200</v>
      </c>
      <c r="C14" s="192">
        <v>60800</v>
      </c>
      <c r="D14" s="192">
        <v>68400</v>
      </c>
      <c r="E14" s="192">
        <v>76000</v>
      </c>
      <c r="F14" s="192">
        <v>82100</v>
      </c>
      <c r="G14" s="192">
        <v>88200</v>
      </c>
      <c r="H14" s="192">
        <v>94250</v>
      </c>
      <c r="I14" s="192">
        <v>100350</v>
      </c>
      <c r="J14" s="190">
        <v>322000</v>
      </c>
      <c r="K14" s="190">
        <v>322000</v>
      </c>
    </row>
    <row r="15" spans="1:11" ht="15.6" x14ac:dyDescent="0.25">
      <c r="A15" s="188" t="s">
        <v>32</v>
      </c>
      <c r="B15" s="189">
        <v>52150</v>
      </c>
      <c r="C15" s="189">
        <v>59600</v>
      </c>
      <c r="D15" s="189">
        <v>67050</v>
      </c>
      <c r="E15" s="189">
        <v>74500</v>
      </c>
      <c r="F15" s="189">
        <v>80500</v>
      </c>
      <c r="G15" s="189">
        <v>86450</v>
      </c>
      <c r="H15" s="189">
        <v>92400</v>
      </c>
      <c r="I15" s="189">
        <v>98350</v>
      </c>
      <c r="J15" s="190">
        <v>394000</v>
      </c>
      <c r="K15" s="190">
        <v>394000</v>
      </c>
    </row>
    <row r="16" spans="1:11" ht="15.6" x14ac:dyDescent="0.25">
      <c r="A16" s="191" t="s">
        <v>354</v>
      </c>
      <c r="B16" s="192">
        <v>43500</v>
      </c>
      <c r="C16" s="192">
        <v>49700</v>
      </c>
      <c r="D16" s="192">
        <v>55900</v>
      </c>
      <c r="E16" s="192">
        <v>62100</v>
      </c>
      <c r="F16" s="192">
        <v>67100</v>
      </c>
      <c r="G16" s="192">
        <v>72050</v>
      </c>
      <c r="H16" s="192">
        <v>77050</v>
      </c>
      <c r="I16" s="192">
        <v>82000</v>
      </c>
      <c r="J16" s="190">
        <v>238000</v>
      </c>
      <c r="K16" s="190">
        <v>273000</v>
      </c>
    </row>
    <row r="17" spans="1:11" ht="15.6" x14ac:dyDescent="0.25">
      <c r="A17" s="188" t="s">
        <v>34</v>
      </c>
      <c r="B17" s="189">
        <v>62850</v>
      </c>
      <c r="C17" s="189">
        <v>71800</v>
      </c>
      <c r="D17" s="189">
        <v>80800</v>
      </c>
      <c r="E17" s="189">
        <v>89750</v>
      </c>
      <c r="F17" s="189">
        <v>96950</v>
      </c>
      <c r="G17" s="189">
        <v>104150</v>
      </c>
      <c r="H17" s="189">
        <v>111300</v>
      </c>
      <c r="I17" s="189">
        <v>118500</v>
      </c>
      <c r="J17" s="190">
        <v>332000</v>
      </c>
      <c r="K17" s="190">
        <v>350000</v>
      </c>
    </row>
    <row r="18" spans="1:11" ht="15.6" x14ac:dyDescent="0.25">
      <c r="A18" s="191" t="s">
        <v>355</v>
      </c>
      <c r="B18" s="192">
        <v>43500</v>
      </c>
      <c r="C18" s="192">
        <v>49700</v>
      </c>
      <c r="D18" s="192">
        <v>55900</v>
      </c>
      <c r="E18" s="192">
        <v>62100</v>
      </c>
      <c r="F18" s="192">
        <v>67100</v>
      </c>
      <c r="G18" s="192">
        <v>72050</v>
      </c>
      <c r="H18" s="192">
        <v>77050</v>
      </c>
      <c r="I18" s="192">
        <v>82000</v>
      </c>
      <c r="J18" s="190">
        <v>238000</v>
      </c>
      <c r="K18" s="190">
        <v>273000</v>
      </c>
    </row>
    <row r="19" spans="1:11" ht="15.6" x14ac:dyDescent="0.25">
      <c r="A19" s="188" t="s">
        <v>356</v>
      </c>
      <c r="B19" s="189">
        <v>57250</v>
      </c>
      <c r="C19" s="189">
        <v>65400</v>
      </c>
      <c r="D19" s="189">
        <v>73600</v>
      </c>
      <c r="E19" s="189">
        <v>81750</v>
      </c>
      <c r="F19" s="189">
        <v>88300</v>
      </c>
      <c r="G19" s="189">
        <v>94850</v>
      </c>
      <c r="H19" s="189">
        <v>101400</v>
      </c>
      <c r="I19" s="189">
        <v>107950</v>
      </c>
      <c r="J19" s="190">
        <v>281000</v>
      </c>
      <c r="K19" s="190">
        <v>301000</v>
      </c>
    </row>
    <row r="20" spans="1:11" ht="15.6" x14ac:dyDescent="0.25">
      <c r="A20" s="191" t="s">
        <v>357</v>
      </c>
      <c r="B20" s="192">
        <v>54150</v>
      </c>
      <c r="C20" s="192">
        <v>61900</v>
      </c>
      <c r="D20" s="192">
        <v>69650</v>
      </c>
      <c r="E20" s="192">
        <v>77350</v>
      </c>
      <c r="F20" s="192">
        <v>83550</v>
      </c>
      <c r="G20" s="192">
        <v>89750</v>
      </c>
      <c r="H20" s="192">
        <v>95950</v>
      </c>
      <c r="I20" s="192">
        <v>102150</v>
      </c>
      <c r="J20" s="190">
        <v>318000</v>
      </c>
      <c r="K20" s="190">
        <v>318000</v>
      </c>
    </row>
    <row r="21" spans="1:11" ht="15.6" x14ac:dyDescent="0.25">
      <c r="A21" s="188" t="s">
        <v>358</v>
      </c>
      <c r="B21" s="189">
        <v>44000</v>
      </c>
      <c r="C21" s="189">
        <v>50250</v>
      </c>
      <c r="D21" s="189">
        <v>56550</v>
      </c>
      <c r="E21" s="189">
        <v>62800</v>
      </c>
      <c r="F21" s="189">
        <v>67850</v>
      </c>
      <c r="G21" s="189">
        <v>72850</v>
      </c>
      <c r="H21" s="189">
        <v>77900</v>
      </c>
      <c r="I21" s="189">
        <v>82900</v>
      </c>
      <c r="J21" s="190">
        <v>238000</v>
      </c>
      <c r="K21" s="190">
        <v>273000</v>
      </c>
    </row>
    <row r="22" spans="1:11" ht="15.6" x14ac:dyDescent="0.25">
      <c r="A22" s="191" t="s">
        <v>359</v>
      </c>
      <c r="B22" s="192">
        <v>43500</v>
      </c>
      <c r="C22" s="192">
        <v>49700</v>
      </c>
      <c r="D22" s="192">
        <v>55900</v>
      </c>
      <c r="E22" s="192">
        <v>62100</v>
      </c>
      <c r="F22" s="192">
        <v>67100</v>
      </c>
      <c r="G22" s="192">
        <v>72050</v>
      </c>
      <c r="H22" s="192">
        <v>77050</v>
      </c>
      <c r="I22" s="192">
        <v>82000</v>
      </c>
      <c r="J22" s="190">
        <v>243000</v>
      </c>
      <c r="K22" s="190">
        <v>273000</v>
      </c>
    </row>
    <row r="23" spans="1:11" ht="15.6" x14ac:dyDescent="0.25">
      <c r="A23" s="188" t="s">
        <v>360</v>
      </c>
      <c r="B23" s="189">
        <v>64750</v>
      </c>
      <c r="C23" s="189">
        <v>74000</v>
      </c>
      <c r="D23" s="189">
        <v>83250</v>
      </c>
      <c r="E23" s="189">
        <v>92500</v>
      </c>
      <c r="F23" s="189">
        <v>99900</v>
      </c>
      <c r="G23" s="189">
        <v>107300</v>
      </c>
      <c r="H23" s="189">
        <v>114700</v>
      </c>
      <c r="I23" s="189">
        <v>122100</v>
      </c>
      <c r="J23" s="190">
        <v>366000</v>
      </c>
      <c r="K23" s="190">
        <v>381000</v>
      </c>
    </row>
    <row r="24" spans="1:11" ht="15.6" x14ac:dyDescent="0.25">
      <c r="A24" s="191" t="s">
        <v>361</v>
      </c>
      <c r="B24" s="192">
        <v>42800</v>
      </c>
      <c r="C24" s="192">
        <v>48900</v>
      </c>
      <c r="D24" s="192">
        <v>55000</v>
      </c>
      <c r="E24" s="192">
        <v>61100</v>
      </c>
      <c r="F24" s="192">
        <v>66000</v>
      </c>
      <c r="G24" s="192">
        <v>70900</v>
      </c>
      <c r="H24" s="192">
        <v>75800</v>
      </c>
      <c r="I24" s="192">
        <v>80700</v>
      </c>
      <c r="J24" s="190">
        <v>238000</v>
      </c>
      <c r="K24" s="190">
        <v>273000</v>
      </c>
    </row>
    <row r="25" spans="1:11" ht="15.6" x14ac:dyDescent="0.25">
      <c r="A25" s="188" t="s">
        <v>362</v>
      </c>
      <c r="B25" s="189">
        <v>42800</v>
      </c>
      <c r="C25" s="189">
        <v>48900</v>
      </c>
      <c r="D25" s="189">
        <v>55000</v>
      </c>
      <c r="E25" s="189">
        <v>61100</v>
      </c>
      <c r="F25" s="189">
        <v>66000</v>
      </c>
      <c r="G25" s="189">
        <v>70900</v>
      </c>
      <c r="H25" s="189">
        <v>75800</v>
      </c>
      <c r="I25" s="189">
        <v>80700</v>
      </c>
      <c r="J25" s="190">
        <v>238000</v>
      </c>
      <c r="K25" s="190">
        <v>273000</v>
      </c>
    </row>
    <row r="26" spans="1:11" ht="15.6" x14ac:dyDescent="0.25">
      <c r="A26" s="191" t="s">
        <v>363</v>
      </c>
      <c r="B26" s="192">
        <v>46550</v>
      </c>
      <c r="C26" s="192">
        <v>53200</v>
      </c>
      <c r="D26" s="192">
        <v>59850</v>
      </c>
      <c r="E26" s="192">
        <v>66450</v>
      </c>
      <c r="F26" s="192">
        <v>71800</v>
      </c>
      <c r="G26" s="192">
        <v>77100</v>
      </c>
      <c r="H26" s="192">
        <v>82400</v>
      </c>
      <c r="I26" s="192">
        <v>87750</v>
      </c>
      <c r="J26" s="190">
        <v>242000</v>
      </c>
      <c r="K26" s="190">
        <v>273000</v>
      </c>
    </row>
    <row r="27" spans="1:11" ht="15.6" x14ac:dyDescent="0.25">
      <c r="A27" s="188" t="s">
        <v>364</v>
      </c>
      <c r="B27" s="189">
        <v>42950</v>
      </c>
      <c r="C27" s="189">
        <v>49050</v>
      </c>
      <c r="D27" s="189">
        <v>55200</v>
      </c>
      <c r="E27" s="189">
        <v>61300</v>
      </c>
      <c r="F27" s="189">
        <v>66250</v>
      </c>
      <c r="G27" s="189">
        <v>71150</v>
      </c>
      <c r="H27" s="189">
        <v>76050</v>
      </c>
      <c r="I27" s="189">
        <v>80950</v>
      </c>
      <c r="J27" s="190">
        <v>238000</v>
      </c>
      <c r="K27" s="190">
        <v>273000</v>
      </c>
    </row>
    <row r="28" spans="1:11" ht="15.6" x14ac:dyDescent="0.25">
      <c r="A28" s="191" t="s">
        <v>365</v>
      </c>
      <c r="B28" s="192">
        <v>42800</v>
      </c>
      <c r="C28" s="192">
        <v>48900</v>
      </c>
      <c r="D28" s="192">
        <v>55000</v>
      </c>
      <c r="E28" s="192">
        <v>61100</v>
      </c>
      <c r="F28" s="192">
        <v>66000</v>
      </c>
      <c r="G28" s="192">
        <v>70900</v>
      </c>
      <c r="H28" s="192">
        <v>75800</v>
      </c>
      <c r="I28" s="192">
        <v>80700</v>
      </c>
      <c r="J28" s="190">
        <v>238000</v>
      </c>
      <c r="K28" s="190">
        <v>273000</v>
      </c>
    </row>
    <row r="29" spans="1:11" ht="15.6" x14ac:dyDescent="0.25">
      <c r="A29" s="188" t="s">
        <v>366</v>
      </c>
      <c r="B29" s="189">
        <v>49500</v>
      </c>
      <c r="C29" s="189">
        <v>56550</v>
      </c>
      <c r="D29" s="189">
        <v>63600</v>
      </c>
      <c r="E29" s="189">
        <v>70650</v>
      </c>
      <c r="F29" s="189">
        <v>76350</v>
      </c>
      <c r="G29" s="189">
        <v>82000</v>
      </c>
      <c r="H29" s="189">
        <v>87650</v>
      </c>
      <c r="I29" s="189">
        <v>93300</v>
      </c>
      <c r="J29" s="190">
        <v>238000</v>
      </c>
      <c r="K29" s="190">
        <v>285000</v>
      </c>
    </row>
    <row r="30" spans="1:11" ht="15.6" x14ac:dyDescent="0.25">
      <c r="A30" s="191" t="s">
        <v>47</v>
      </c>
      <c r="B30" s="192">
        <v>44250</v>
      </c>
      <c r="C30" s="192">
        <v>50600</v>
      </c>
      <c r="D30" s="192">
        <v>56900</v>
      </c>
      <c r="E30" s="192">
        <v>63200</v>
      </c>
      <c r="F30" s="192">
        <v>68300</v>
      </c>
      <c r="G30" s="192">
        <v>73350</v>
      </c>
      <c r="H30" s="192">
        <v>78400</v>
      </c>
      <c r="I30" s="192">
        <v>83450</v>
      </c>
      <c r="J30" s="190">
        <v>238000</v>
      </c>
      <c r="K30" s="190">
        <v>288000</v>
      </c>
    </row>
    <row r="31" spans="1:11" ht="15.6" x14ac:dyDescent="0.25">
      <c r="A31" s="188" t="s">
        <v>367</v>
      </c>
      <c r="B31" s="189">
        <v>59650</v>
      </c>
      <c r="C31" s="189">
        <v>68200</v>
      </c>
      <c r="D31" s="189">
        <v>76700</v>
      </c>
      <c r="E31" s="189">
        <v>85200</v>
      </c>
      <c r="F31" s="189">
        <v>92050</v>
      </c>
      <c r="G31" s="189">
        <v>98850</v>
      </c>
      <c r="H31" s="189">
        <v>105650</v>
      </c>
      <c r="I31" s="189">
        <v>112500</v>
      </c>
      <c r="J31" s="190">
        <v>351000</v>
      </c>
      <c r="K31" s="190">
        <v>352000</v>
      </c>
    </row>
    <row r="32" spans="1:11" ht="15.6" x14ac:dyDescent="0.25">
      <c r="A32" s="191" t="s">
        <v>368</v>
      </c>
      <c r="B32" s="192">
        <v>56150</v>
      </c>
      <c r="C32" s="192">
        <v>64150</v>
      </c>
      <c r="D32" s="192">
        <v>72150</v>
      </c>
      <c r="E32" s="192">
        <v>80150</v>
      </c>
      <c r="F32" s="192">
        <v>86600</v>
      </c>
      <c r="G32" s="192">
        <v>93000</v>
      </c>
      <c r="H32" s="192">
        <v>99400</v>
      </c>
      <c r="I32" s="192">
        <v>105800</v>
      </c>
      <c r="J32" s="190">
        <v>456000</v>
      </c>
      <c r="K32" s="190">
        <v>456000</v>
      </c>
    </row>
    <row r="33" spans="1:11" ht="15.6" x14ac:dyDescent="0.25">
      <c r="A33" s="188" t="s">
        <v>50</v>
      </c>
      <c r="B33" s="189">
        <v>45000</v>
      </c>
      <c r="C33" s="189">
        <v>51400</v>
      </c>
      <c r="D33" s="189">
        <v>57850</v>
      </c>
      <c r="E33" s="189">
        <v>64250</v>
      </c>
      <c r="F33" s="189">
        <v>69400</v>
      </c>
      <c r="G33" s="189">
        <v>74550</v>
      </c>
      <c r="H33" s="189">
        <v>79700</v>
      </c>
      <c r="I33" s="189">
        <v>84850</v>
      </c>
      <c r="J33" s="190">
        <v>238000</v>
      </c>
      <c r="K33" s="190">
        <v>273000</v>
      </c>
    </row>
    <row r="34" spans="1:11" ht="15.6" x14ac:dyDescent="0.25">
      <c r="A34" s="191" t="s">
        <v>51</v>
      </c>
      <c r="B34" s="192">
        <v>48550</v>
      </c>
      <c r="C34" s="192">
        <v>55500</v>
      </c>
      <c r="D34" s="192">
        <v>62450</v>
      </c>
      <c r="E34" s="192">
        <v>69350</v>
      </c>
      <c r="F34" s="192">
        <v>74900</v>
      </c>
      <c r="G34" s="192">
        <v>80450</v>
      </c>
      <c r="H34" s="192">
        <v>86000</v>
      </c>
      <c r="I34" s="192">
        <v>91550</v>
      </c>
      <c r="J34" s="190">
        <v>252000</v>
      </c>
      <c r="K34" s="190">
        <v>287000</v>
      </c>
    </row>
    <row r="35" spans="1:11" ht="15.6" x14ac:dyDescent="0.25">
      <c r="A35" s="188" t="s">
        <v>215</v>
      </c>
      <c r="B35" s="189">
        <v>42800</v>
      </c>
      <c r="C35" s="189">
        <v>48900</v>
      </c>
      <c r="D35" s="189">
        <v>55000</v>
      </c>
      <c r="E35" s="189">
        <v>61100</v>
      </c>
      <c r="F35" s="189">
        <v>66000</v>
      </c>
      <c r="G35" s="189">
        <v>70900</v>
      </c>
      <c r="H35" s="189">
        <v>75800</v>
      </c>
      <c r="I35" s="189">
        <v>80700</v>
      </c>
      <c r="J35" s="190">
        <v>238000</v>
      </c>
      <c r="K35" s="190">
        <v>273000</v>
      </c>
    </row>
    <row r="36" spans="1:11" ht="15.6" x14ac:dyDescent="0.25">
      <c r="A36" s="191" t="s">
        <v>53</v>
      </c>
      <c r="B36" s="192">
        <v>64750</v>
      </c>
      <c r="C36" s="192">
        <v>74000</v>
      </c>
      <c r="D36" s="192">
        <v>83250</v>
      </c>
      <c r="E36" s="192">
        <v>92500</v>
      </c>
      <c r="F36" s="192">
        <v>99900</v>
      </c>
      <c r="G36" s="192">
        <v>107300</v>
      </c>
      <c r="H36" s="192">
        <v>114700</v>
      </c>
      <c r="I36" s="192">
        <v>122100</v>
      </c>
      <c r="J36" s="190">
        <v>366000</v>
      </c>
      <c r="K36" s="190">
        <v>381000</v>
      </c>
    </row>
    <row r="37" spans="1:11" ht="15.6" x14ac:dyDescent="0.25">
      <c r="A37" s="188" t="s">
        <v>54</v>
      </c>
      <c r="B37" s="189">
        <v>44350</v>
      </c>
      <c r="C37" s="189">
        <v>50650</v>
      </c>
      <c r="D37" s="189">
        <v>57000</v>
      </c>
      <c r="E37" s="189">
        <v>63300</v>
      </c>
      <c r="F37" s="189">
        <v>68400</v>
      </c>
      <c r="G37" s="189">
        <v>73450</v>
      </c>
      <c r="H37" s="189">
        <v>78500</v>
      </c>
      <c r="I37" s="189">
        <v>83600</v>
      </c>
      <c r="J37" s="190">
        <v>238000</v>
      </c>
      <c r="K37" s="190">
        <v>273000</v>
      </c>
    </row>
    <row r="38" spans="1:11" ht="15.6" x14ac:dyDescent="0.25">
      <c r="A38" s="191" t="s">
        <v>55</v>
      </c>
      <c r="B38" s="192">
        <v>48550</v>
      </c>
      <c r="C38" s="192">
        <v>55500</v>
      </c>
      <c r="D38" s="192">
        <v>62450</v>
      </c>
      <c r="E38" s="192">
        <v>69350</v>
      </c>
      <c r="F38" s="192">
        <v>74900</v>
      </c>
      <c r="G38" s="192">
        <v>80450</v>
      </c>
      <c r="H38" s="192">
        <v>86000</v>
      </c>
      <c r="I38" s="192">
        <v>91550</v>
      </c>
      <c r="J38" s="190">
        <v>257000</v>
      </c>
      <c r="K38" s="190">
        <v>290000</v>
      </c>
    </row>
    <row r="39" spans="1:11" ht="15.6" x14ac:dyDescent="0.25">
      <c r="A39" s="188" t="s">
        <v>56</v>
      </c>
      <c r="B39" s="189">
        <v>72950</v>
      </c>
      <c r="C39" s="189">
        <v>83400</v>
      </c>
      <c r="D39" s="189">
        <v>93800</v>
      </c>
      <c r="E39" s="189">
        <v>104200</v>
      </c>
      <c r="F39" s="189">
        <v>112550</v>
      </c>
      <c r="G39" s="189">
        <v>120900</v>
      </c>
      <c r="H39" s="189">
        <v>129250</v>
      </c>
      <c r="I39" s="189">
        <v>137550</v>
      </c>
      <c r="J39" s="190">
        <v>356000</v>
      </c>
      <c r="K39" s="190">
        <v>356000</v>
      </c>
    </row>
    <row r="40" spans="1:11" ht="15.6" x14ac:dyDescent="0.25">
      <c r="A40" s="191" t="s">
        <v>57</v>
      </c>
      <c r="B40" s="192">
        <v>62850</v>
      </c>
      <c r="C40" s="192">
        <v>71800</v>
      </c>
      <c r="D40" s="192">
        <v>80800</v>
      </c>
      <c r="E40" s="192">
        <v>89750</v>
      </c>
      <c r="F40" s="192">
        <v>96950</v>
      </c>
      <c r="G40" s="192">
        <v>104150</v>
      </c>
      <c r="H40" s="192">
        <v>111300</v>
      </c>
      <c r="I40" s="192">
        <v>118500</v>
      </c>
      <c r="J40" s="190">
        <v>332000</v>
      </c>
      <c r="K40" s="190">
        <v>347000</v>
      </c>
    </row>
    <row r="41" spans="1:11" ht="15.6" x14ac:dyDescent="0.25">
      <c r="A41" s="188" t="s">
        <v>58</v>
      </c>
      <c r="B41" s="189">
        <v>45150</v>
      </c>
      <c r="C41" s="189">
        <v>51600</v>
      </c>
      <c r="D41" s="189">
        <v>58050</v>
      </c>
      <c r="E41" s="189">
        <v>64500</v>
      </c>
      <c r="F41" s="189">
        <v>69700</v>
      </c>
      <c r="G41" s="189">
        <v>74850</v>
      </c>
      <c r="H41" s="189">
        <v>80000</v>
      </c>
      <c r="I41" s="189">
        <v>85150</v>
      </c>
      <c r="J41" s="190">
        <v>238000</v>
      </c>
      <c r="K41" s="190">
        <v>273000</v>
      </c>
    </row>
    <row r="42" spans="1:11" ht="15.6" x14ac:dyDescent="0.25">
      <c r="A42" s="191" t="s">
        <v>59</v>
      </c>
      <c r="B42" s="192">
        <v>42800</v>
      </c>
      <c r="C42" s="192">
        <v>48900</v>
      </c>
      <c r="D42" s="192">
        <v>55000</v>
      </c>
      <c r="E42" s="192">
        <v>61100</v>
      </c>
      <c r="F42" s="192">
        <v>66000</v>
      </c>
      <c r="G42" s="192">
        <v>70900</v>
      </c>
      <c r="H42" s="192">
        <v>75800</v>
      </c>
      <c r="I42" s="192">
        <v>80700</v>
      </c>
      <c r="J42" s="190">
        <v>238000</v>
      </c>
      <c r="K42" s="190">
        <v>273000</v>
      </c>
    </row>
    <row r="43" spans="1:11" ht="15.6" x14ac:dyDescent="0.25">
      <c r="A43" s="188" t="s">
        <v>60</v>
      </c>
      <c r="B43" s="189">
        <v>51050</v>
      </c>
      <c r="C43" s="189">
        <v>58350</v>
      </c>
      <c r="D43" s="189">
        <v>65650</v>
      </c>
      <c r="E43" s="189">
        <v>72900</v>
      </c>
      <c r="F43" s="189">
        <v>78750</v>
      </c>
      <c r="G43" s="189">
        <v>84600</v>
      </c>
      <c r="H43" s="189">
        <v>90400</v>
      </c>
      <c r="I43" s="189">
        <v>96250</v>
      </c>
      <c r="J43" s="190">
        <v>288000</v>
      </c>
      <c r="K43" s="190">
        <v>288000</v>
      </c>
    </row>
    <row r="44" spans="1:11" ht="15.6" x14ac:dyDescent="0.25">
      <c r="A44" s="191" t="s">
        <v>61</v>
      </c>
      <c r="B44" s="192">
        <v>42800</v>
      </c>
      <c r="C44" s="192">
        <v>48900</v>
      </c>
      <c r="D44" s="192">
        <v>55000</v>
      </c>
      <c r="E44" s="192">
        <v>61100</v>
      </c>
      <c r="F44" s="192">
        <v>66000</v>
      </c>
      <c r="G44" s="192">
        <v>70900</v>
      </c>
      <c r="H44" s="192">
        <v>75800</v>
      </c>
      <c r="I44" s="192">
        <v>80700</v>
      </c>
      <c r="J44" s="190">
        <v>238000</v>
      </c>
      <c r="K44" s="190">
        <v>273000</v>
      </c>
    </row>
    <row r="45" spans="1:11" ht="15.6" x14ac:dyDescent="0.25">
      <c r="A45" s="188" t="s">
        <v>62</v>
      </c>
      <c r="B45" s="189">
        <v>47950</v>
      </c>
      <c r="C45" s="189">
        <v>54800</v>
      </c>
      <c r="D45" s="189">
        <v>61650</v>
      </c>
      <c r="E45" s="189">
        <v>68500</v>
      </c>
      <c r="F45" s="189">
        <v>74000</v>
      </c>
      <c r="G45" s="189">
        <v>79500</v>
      </c>
      <c r="H45" s="189">
        <v>84950</v>
      </c>
      <c r="I45" s="189">
        <v>90450</v>
      </c>
      <c r="J45" s="190">
        <v>247000</v>
      </c>
      <c r="K45" s="190">
        <v>313000</v>
      </c>
    </row>
    <row r="46" spans="1:11" ht="15.6" x14ac:dyDescent="0.25">
      <c r="A46" s="191" t="s">
        <v>63</v>
      </c>
      <c r="B46" s="192">
        <v>42800</v>
      </c>
      <c r="C46" s="192">
        <v>48900</v>
      </c>
      <c r="D46" s="192">
        <v>55000</v>
      </c>
      <c r="E46" s="192">
        <v>61100</v>
      </c>
      <c r="F46" s="192">
        <v>66000</v>
      </c>
      <c r="G46" s="192">
        <v>70900</v>
      </c>
      <c r="H46" s="192">
        <v>75800</v>
      </c>
      <c r="I46" s="192">
        <v>80700</v>
      </c>
      <c r="J46" s="190">
        <v>238000</v>
      </c>
      <c r="K46" s="190">
        <v>273000</v>
      </c>
    </row>
    <row r="47" spans="1:11" ht="15.6" x14ac:dyDescent="0.25">
      <c r="A47" s="188" t="s">
        <v>64</v>
      </c>
      <c r="B47" s="189">
        <v>50050</v>
      </c>
      <c r="C47" s="189">
        <v>57200</v>
      </c>
      <c r="D47" s="189">
        <v>64350</v>
      </c>
      <c r="E47" s="189">
        <v>71500</v>
      </c>
      <c r="F47" s="189">
        <v>77250</v>
      </c>
      <c r="G47" s="189">
        <v>82950</v>
      </c>
      <c r="H47" s="189">
        <v>88700</v>
      </c>
      <c r="I47" s="189">
        <v>94400</v>
      </c>
      <c r="J47" s="190">
        <v>257000</v>
      </c>
      <c r="K47" s="190">
        <v>318000</v>
      </c>
    </row>
    <row r="48" spans="1:11" ht="15.6" x14ac:dyDescent="0.25">
      <c r="A48" s="191" t="s">
        <v>65</v>
      </c>
      <c r="B48" s="192">
        <v>49600</v>
      </c>
      <c r="C48" s="192">
        <v>56650</v>
      </c>
      <c r="D48" s="192">
        <v>63750</v>
      </c>
      <c r="E48" s="192">
        <v>70800</v>
      </c>
      <c r="F48" s="192">
        <v>76500</v>
      </c>
      <c r="G48" s="192">
        <v>82150</v>
      </c>
      <c r="H48" s="192">
        <v>87800</v>
      </c>
      <c r="I48" s="192">
        <v>93500</v>
      </c>
      <c r="J48" s="190">
        <v>285000</v>
      </c>
      <c r="K48" s="190">
        <v>285000</v>
      </c>
    </row>
    <row r="49" spans="1:11" ht="15.6" x14ac:dyDescent="0.25">
      <c r="A49" s="188" t="s">
        <v>66</v>
      </c>
      <c r="B49" s="189">
        <v>52150</v>
      </c>
      <c r="C49" s="189">
        <v>59600</v>
      </c>
      <c r="D49" s="189">
        <v>67050</v>
      </c>
      <c r="E49" s="189">
        <v>74500</v>
      </c>
      <c r="F49" s="189">
        <v>80500</v>
      </c>
      <c r="G49" s="189">
        <v>86450</v>
      </c>
      <c r="H49" s="189">
        <v>92400</v>
      </c>
      <c r="I49" s="189">
        <v>98350</v>
      </c>
      <c r="J49" s="190">
        <v>380000</v>
      </c>
      <c r="K49" s="190">
        <v>380000</v>
      </c>
    </row>
    <row r="50" spans="1:11" ht="15.6" x14ac:dyDescent="0.25">
      <c r="A50" s="191" t="s">
        <v>67</v>
      </c>
      <c r="B50" s="192">
        <v>42800</v>
      </c>
      <c r="C50" s="192">
        <v>48900</v>
      </c>
      <c r="D50" s="192">
        <v>55000</v>
      </c>
      <c r="E50" s="192">
        <v>61100</v>
      </c>
      <c r="F50" s="192">
        <v>66000</v>
      </c>
      <c r="G50" s="192">
        <v>70900</v>
      </c>
      <c r="H50" s="192">
        <v>75800</v>
      </c>
      <c r="I50" s="192">
        <v>80700</v>
      </c>
      <c r="J50" s="190">
        <v>238000</v>
      </c>
      <c r="K50" s="190">
        <v>273000</v>
      </c>
    </row>
    <row r="51" spans="1:11" ht="15.6" x14ac:dyDescent="0.25">
      <c r="A51" s="188" t="s">
        <v>68</v>
      </c>
      <c r="B51" s="189">
        <v>44200</v>
      </c>
      <c r="C51" s="189">
        <v>50500</v>
      </c>
      <c r="D51" s="189">
        <v>56800</v>
      </c>
      <c r="E51" s="189">
        <v>63100</v>
      </c>
      <c r="F51" s="189">
        <v>68150</v>
      </c>
      <c r="G51" s="189">
        <v>73200</v>
      </c>
      <c r="H51" s="189">
        <v>78250</v>
      </c>
      <c r="I51" s="189">
        <v>83300</v>
      </c>
      <c r="J51" s="190">
        <v>238000</v>
      </c>
      <c r="K51" s="190">
        <v>273000</v>
      </c>
    </row>
    <row r="52" spans="1:11" ht="15.6" x14ac:dyDescent="0.25">
      <c r="A52" s="191" t="s">
        <v>69</v>
      </c>
      <c r="B52" s="192">
        <v>42800</v>
      </c>
      <c r="C52" s="192">
        <v>48900</v>
      </c>
      <c r="D52" s="192">
        <v>55000</v>
      </c>
      <c r="E52" s="192">
        <v>61100</v>
      </c>
      <c r="F52" s="192">
        <v>66000</v>
      </c>
      <c r="G52" s="192">
        <v>70900</v>
      </c>
      <c r="H52" s="192">
        <v>75800</v>
      </c>
      <c r="I52" s="192">
        <v>80700</v>
      </c>
      <c r="J52" s="190">
        <v>337000</v>
      </c>
      <c r="K52" s="190">
        <v>337000</v>
      </c>
    </row>
    <row r="53" spans="1:11" ht="15.6" x14ac:dyDescent="0.25">
      <c r="A53" s="188" t="s">
        <v>70</v>
      </c>
      <c r="B53" s="189">
        <v>55450</v>
      </c>
      <c r="C53" s="189">
        <v>63350</v>
      </c>
      <c r="D53" s="189">
        <v>71250</v>
      </c>
      <c r="E53" s="189">
        <v>79150</v>
      </c>
      <c r="F53" s="189">
        <v>85500</v>
      </c>
      <c r="G53" s="189">
        <v>91850</v>
      </c>
      <c r="H53" s="189">
        <v>98150</v>
      </c>
      <c r="I53" s="189">
        <v>104500</v>
      </c>
      <c r="J53" s="190">
        <v>295000</v>
      </c>
      <c r="K53" s="190">
        <v>334000</v>
      </c>
    </row>
    <row r="54" spans="1:11" ht="15.6" x14ac:dyDescent="0.25">
      <c r="A54" s="191" t="s">
        <v>71</v>
      </c>
      <c r="B54" s="192">
        <v>45300</v>
      </c>
      <c r="C54" s="192">
        <v>51750</v>
      </c>
      <c r="D54" s="192">
        <v>58200</v>
      </c>
      <c r="E54" s="192">
        <v>64650</v>
      </c>
      <c r="F54" s="192">
        <v>69850</v>
      </c>
      <c r="G54" s="192">
        <v>75000</v>
      </c>
      <c r="H54" s="192">
        <v>80200</v>
      </c>
      <c r="I54" s="192">
        <v>85350</v>
      </c>
      <c r="J54" s="190">
        <v>266000</v>
      </c>
      <c r="K54" s="190">
        <v>273000</v>
      </c>
    </row>
    <row r="55" spans="1:11" ht="15.6" x14ac:dyDescent="0.25">
      <c r="A55" s="188" t="s">
        <v>72</v>
      </c>
      <c r="B55" s="189">
        <v>72950</v>
      </c>
      <c r="C55" s="189">
        <v>83400</v>
      </c>
      <c r="D55" s="189">
        <v>93800</v>
      </c>
      <c r="E55" s="189">
        <v>104200</v>
      </c>
      <c r="F55" s="189">
        <v>112550</v>
      </c>
      <c r="G55" s="189">
        <v>120900</v>
      </c>
      <c r="H55" s="189">
        <v>129250</v>
      </c>
      <c r="I55" s="189">
        <v>137550</v>
      </c>
      <c r="J55" s="190">
        <v>356000</v>
      </c>
      <c r="K55" s="190">
        <v>356000</v>
      </c>
    </row>
    <row r="56" spans="1:11" ht="15.6" x14ac:dyDescent="0.25">
      <c r="A56" s="191" t="s">
        <v>120</v>
      </c>
      <c r="B56" s="192">
        <v>42800</v>
      </c>
      <c r="C56" s="192">
        <v>48900</v>
      </c>
      <c r="D56" s="192">
        <v>55000</v>
      </c>
      <c r="E56" s="192">
        <v>61100</v>
      </c>
      <c r="F56" s="192">
        <v>66000</v>
      </c>
      <c r="G56" s="192">
        <v>70900</v>
      </c>
      <c r="H56" s="192">
        <v>75800</v>
      </c>
      <c r="I56" s="192">
        <v>80700</v>
      </c>
      <c r="J56" s="190">
        <v>238000</v>
      </c>
      <c r="K56" s="190">
        <v>273000</v>
      </c>
    </row>
    <row r="57" spans="1:11" ht="15.6" x14ac:dyDescent="0.25">
      <c r="A57" s="188" t="s">
        <v>73</v>
      </c>
      <c r="B57" s="189">
        <v>42800</v>
      </c>
      <c r="C57" s="189">
        <v>48900</v>
      </c>
      <c r="D57" s="189">
        <v>55000</v>
      </c>
      <c r="E57" s="189">
        <v>61100</v>
      </c>
      <c r="F57" s="189">
        <v>66000</v>
      </c>
      <c r="G57" s="189">
        <v>70900</v>
      </c>
      <c r="H57" s="189">
        <v>75800</v>
      </c>
      <c r="I57" s="189">
        <v>80700</v>
      </c>
      <c r="J57" s="190">
        <v>238000</v>
      </c>
      <c r="K57" s="190">
        <v>273000</v>
      </c>
    </row>
    <row r="58" spans="1:11" ht="15.6" x14ac:dyDescent="0.25">
      <c r="A58" s="191" t="s">
        <v>74</v>
      </c>
      <c r="B58" s="192">
        <v>42800</v>
      </c>
      <c r="C58" s="192">
        <v>48900</v>
      </c>
      <c r="D58" s="192">
        <v>55000</v>
      </c>
      <c r="E58" s="192">
        <v>61100</v>
      </c>
      <c r="F58" s="192">
        <v>66000</v>
      </c>
      <c r="G58" s="192">
        <v>70900</v>
      </c>
      <c r="H58" s="192">
        <v>75800</v>
      </c>
      <c r="I58" s="192">
        <v>80700</v>
      </c>
      <c r="J58" s="190">
        <v>238000</v>
      </c>
      <c r="K58" s="190">
        <v>273000</v>
      </c>
    </row>
    <row r="59" spans="1:11" ht="15.6" x14ac:dyDescent="0.25">
      <c r="A59" s="188" t="s">
        <v>75</v>
      </c>
      <c r="B59" s="189">
        <v>54700</v>
      </c>
      <c r="C59" s="189">
        <v>62500</v>
      </c>
      <c r="D59" s="189">
        <v>70300</v>
      </c>
      <c r="E59" s="189">
        <v>78100</v>
      </c>
      <c r="F59" s="189">
        <v>84350</v>
      </c>
      <c r="G59" s="189">
        <v>90600</v>
      </c>
      <c r="H59" s="189">
        <v>96850</v>
      </c>
      <c r="I59" s="189">
        <v>103100</v>
      </c>
      <c r="J59" s="190">
        <v>296000</v>
      </c>
      <c r="K59" s="190">
        <v>312000</v>
      </c>
    </row>
    <row r="60" spans="1:11" ht="15.6" x14ac:dyDescent="0.25">
      <c r="A60" s="191" t="s">
        <v>76</v>
      </c>
      <c r="B60" s="192">
        <v>42800</v>
      </c>
      <c r="C60" s="192">
        <v>48900</v>
      </c>
      <c r="D60" s="192">
        <v>55000</v>
      </c>
      <c r="E60" s="192">
        <v>61100</v>
      </c>
      <c r="F60" s="192">
        <v>66000</v>
      </c>
      <c r="G60" s="192">
        <v>70900</v>
      </c>
      <c r="H60" s="192">
        <v>75800</v>
      </c>
      <c r="I60" s="192">
        <v>80700</v>
      </c>
      <c r="J60" s="190">
        <v>238000</v>
      </c>
      <c r="K60" s="190">
        <v>273000</v>
      </c>
    </row>
    <row r="61" spans="1:11" ht="15.6" x14ac:dyDescent="0.25">
      <c r="A61" s="188" t="s">
        <v>77</v>
      </c>
      <c r="B61" s="189">
        <v>43150</v>
      </c>
      <c r="C61" s="189">
        <v>49300</v>
      </c>
      <c r="D61" s="189">
        <v>55450</v>
      </c>
      <c r="E61" s="189">
        <v>61600</v>
      </c>
      <c r="F61" s="189">
        <v>66550</v>
      </c>
      <c r="G61" s="189">
        <v>71500</v>
      </c>
      <c r="H61" s="189">
        <v>76400</v>
      </c>
      <c r="I61" s="189">
        <v>81350</v>
      </c>
      <c r="J61" s="190">
        <v>244000</v>
      </c>
      <c r="K61" s="190">
        <v>273000</v>
      </c>
    </row>
    <row r="62" spans="1:11" ht="15.6" x14ac:dyDescent="0.25">
      <c r="A62" s="191" t="s">
        <v>78</v>
      </c>
      <c r="B62" s="192">
        <v>52150</v>
      </c>
      <c r="C62" s="192">
        <v>59600</v>
      </c>
      <c r="D62" s="192">
        <v>67050</v>
      </c>
      <c r="E62" s="192">
        <v>74500</v>
      </c>
      <c r="F62" s="192">
        <v>80500</v>
      </c>
      <c r="G62" s="192">
        <v>86450</v>
      </c>
      <c r="H62" s="192">
        <v>92400</v>
      </c>
      <c r="I62" s="192">
        <v>98350</v>
      </c>
      <c r="J62" s="190">
        <v>380000</v>
      </c>
      <c r="K62" s="190">
        <v>380000</v>
      </c>
    </row>
    <row r="63" spans="1:11" ht="15.6" x14ac:dyDescent="0.25">
      <c r="A63" s="188" t="s">
        <v>79</v>
      </c>
      <c r="B63" s="189">
        <v>42800</v>
      </c>
      <c r="C63" s="189">
        <v>48900</v>
      </c>
      <c r="D63" s="189">
        <v>55000</v>
      </c>
      <c r="E63" s="189">
        <v>61100</v>
      </c>
      <c r="F63" s="189">
        <v>66000</v>
      </c>
      <c r="G63" s="189">
        <v>70900</v>
      </c>
      <c r="H63" s="189">
        <v>75800</v>
      </c>
      <c r="I63" s="189">
        <v>80700</v>
      </c>
      <c r="J63" s="190">
        <v>238000</v>
      </c>
      <c r="K63" s="190">
        <v>273000</v>
      </c>
    </row>
    <row r="64" spans="1:11" ht="15.6" x14ac:dyDescent="0.25">
      <c r="A64" s="191" t="s">
        <v>214</v>
      </c>
      <c r="B64" s="192">
        <v>62850</v>
      </c>
      <c r="C64" s="192">
        <v>71800</v>
      </c>
      <c r="D64" s="192">
        <v>80800</v>
      </c>
      <c r="E64" s="192">
        <v>89750</v>
      </c>
      <c r="F64" s="192">
        <v>96950</v>
      </c>
      <c r="G64" s="192">
        <v>104150</v>
      </c>
      <c r="H64" s="192">
        <v>111300</v>
      </c>
      <c r="I64" s="192">
        <v>118500</v>
      </c>
      <c r="J64" s="190">
        <v>365000</v>
      </c>
      <c r="K64" s="190">
        <v>365000</v>
      </c>
    </row>
    <row r="65" spans="1:13" ht="15.6" x14ac:dyDescent="0.25">
      <c r="A65" s="188" t="s">
        <v>80</v>
      </c>
      <c r="B65" s="189">
        <v>43750</v>
      </c>
      <c r="C65" s="189">
        <v>50000</v>
      </c>
      <c r="D65" s="189">
        <v>56250</v>
      </c>
      <c r="E65" s="189">
        <v>62500</v>
      </c>
      <c r="F65" s="189">
        <v>67500</v>
      </c>
      <c r="G65" s="189">
        <v>72500</v>
      </c>
      <c r="H65" s="189">
        <v>77500</v>
      </c>
      <c r="I65" s="189">
        <v>82500</v>
      </c>
      <c r="J65" s="190">
        <v>238000</v>
      </c>
      <c r="K65" s="190">
        <v>273000</v>
      </c>
    </row>
    <row r="66" spans="1:13" ht="15.6" x14ac:dyDescent="0.25">
      <c r="A66" s="191" t="s">
        <v>81</v>
      </c>
      <c r="B66" s="192">
        <v>42800</v>
      </c>
      <c r="C66" s="192">
        <v>48900</v>
      </c>
      <c r="D66" s="192">
        <v>55000</v>
      </c>
      <c r="E66" s="192">
        <v>61100</v>
      </c>
      <c r="F66" s="192">
        <v>66000</v>
      </c>
      <c r="G66" s="192">
        <v>70900</v>
      </c>
      <c r="H66" s="192">
        <v>75800</v>
      </c>
      <c r="I66" s="192">
        <v>80700</v>
      </c>
      <c r="J66" s="190">
        <v>251000</v>
      </c>
      <c r="K66" s="190">
        <v>273000</v>
      </c>
    </row>
    <row r="67" spans="1:13" ht="15.6" x14ac:dyDescent="0.25">
      <c r="A67" s="188" t="s">
        <v>82</v>
      </c>
      <c r="B67" s="189">
        <v>60850</v>
      </c>
      <c r="C67" s="189">
        <v>69550</v>
      </c>
      <c r="D67" s="189">
        <v>78250</v>
      </c>
      <c r="E67" s="189">
        <v>86900</v>
      </c>
      <c r="F67" s="189">
        <v>93900</v>
      </c>
      <c r="G67" s="189">
        <v>100850</v>
      </c>
      <c r="H67" s="189">
        <v>107800</v>
      </c>
      <c r="I67" s="189">
        <v>114750</v>
      </c>
      <c r="J67" s="190">
        <v>347000</v>
      </c>
      <c r="K67" s="190">
        <v>347000</v>
      </c>
    </row>
    <row r="68" spans="1:13" ht="15.6" x14ac:dyDescent="0.25">
      <c r="A68" s="191" t="s">
        <v>83</v>
      </c>
      <c r="B68" s="192">
        <v>44350</v>
      </c>
      <c r="C68" s="192">
        <v>50650</v>
      </c>
      <c r="D68" s="192">
        <v>57000</v>
      </c>
      <c r="E68" s="192">
        <v>63300</v>
      </c>
      <c r="F68" s="192">
        <v>68400</v>
      </c>
      <c r="G68" s="192">
        <v>73450</v>
      </c>
      <c r="H68" s="192">
        <v>78500</v>
      </c>
      <c r="I68" s="192">
        <v>83600</v>
      </c>
      <c r="J68" s="190">
        <v>238000</v>
      </c>
      <c r="K68" s="190">
        <v>276000</v>
      </c>
    </row>
    <row r="69" spans="1:13" ht="15.6" x14ac:dyDescent="0.25">
      <c r="A69" s="188" t="s">
        <v>84</v>
      </c>
      <c r="B69" s="189">
        <v>60700</v>
      </c>
      <c r="C69" s="189">
        <v>69350</v>
      </c>
      <c r="D69" s="189">
        <v>78000</v>
      </c>
      <c r="E69" s="189">
        <v>86650</v>
      </c>
      <c r="F69" s="189">
        <v>93600</v>
      </c>
      <c r="G69" s="189">
        <v>100550</v>
      </c>
      <c r="H69" s="189">
        <v>107450</v>
      </c>
      <c r="I69" s="189">
        <v>114400</v>
      </c>
      <c r="J69" s="190">
        <v>337000</v>
      </c>
      <c r="K69" s="190">
        <v>340000</v>
      </c>
    </row>
    <row r="70" spans="1:13" ht="15.6" x14ac:dyDescent="0.25">
      <c r="A70" s="191" t="s">
        <v>85</v>
      </c>
      <c r="B70" s="192">
        <v>42800</v>
      </c>
      <c r="C70" s="192">
        <v>48900</v>
      </c>
      <c r="D70" s="192">
        <v>55000</v>
      </c>
      <c r="E70" s="192">
        <v>61100</v>
      </c>
      <c r="F70" s="192">
        <v>66000</v>
      </c>
      <c r="G70" s="192">
        <v>70900</v>
      </c>
      <c r="H70" s="192">
        <v>75800</v>
      </c>
      <c r="I70" s="192">
        <v>80700</v>
      </c>
      <c r="J70" s="190">
        <v>238000</v>
      </c>
      <c r="K70" s="190">
        <v>273000</v>
      </c>
    </row>
    <row r="71" spans="1:13" ht="15.6" x14ac:dyDescent="0.25">
      <c r="A71" s="188" t="s">
        <v>86</v>
      </c>
      <c r="B71" s="189">
        <v>45300</v>
      </c>
      <c r="C71" s="189">
        <v>51750</v>
      </c>
      <c r="D71" s="189">
        <v>58200</v>
      </c>
      <c r="E71" s="189">
        <v>64650</v>
      </c>
      <c r="F71" s="189">
        <v>69850</v>
      </c>
      <c r="G71" s="189">
        <v>75000</v>
      </c>
      <c r="H71" s="189">
        <v>80200</v>
      </c>
      <c r="I71" s="189">
        <v>85350</v>
      </c>
      <c r="J71" s="190">
        <v>238000</v>
      </c>
      <c r="K71" s="190">
        <v>273000</v>
      </c>
    </row>
    <row r="72" spans="1:13" ht="15.6" x14ac:dyDescent="0.25">
      <c r="A72" s="191" t="s">
        <v>87</v>
      </c>
      <c r="B72" s="192">
        <v>64750</v>
      </c>
      <c r="C72" s="192">
        <v>74000</v>
      </c>
      <c r="D72" s="192">
        <v>83250</v>
      </c>
      <c r="E72" s="192">
        <v>92500</v>
      </c>
      <c r="F72" s="192">
        <v>99900</v>
      </c>
      <c r="G72" s="192">
        <v>107300</v>
      </c>
      <c r="H72" s="192">
        <v>114700</v>
      </c>
      <c r="I72" s="192">
        <v>122100</v>
      </c>
      <c r="J72" s="190">
        <v>403000</v>
      </c>
      <c r="K72" s="190">
        <v>403000</v>
      </c>
    </row>
    <row r="73" spans="1:13" ht="15.6" x14ac:dyDescent="0.25">
      <c r="A73" s="188" t="s">
        <v>88</v>
      </c>
      <c r="B73" s="189">
        <v>48300</v>
      </c>
      <c r="C73" s="189">
        <v>55200</v>
      </c>
      <c r="D73" s="189">
        <v>62100</v>
      </c>
      <c r="E73" s="189">
        <v>68950</v>
      </c>
      <c r="F73" s="189">
        <v>74500</v>
      </c>
      <c r="G73" s="189">
        <v>80000</v>
      </c>
      <c r="H73" s="189">
        <v>85500</v>
      </c>
      <c r="I73" s="189">
        <v>91050</v>
      </c>
      <c r="J73" s="190">
        <v>238000</v>
      </c>
      <c r="K73" s="190">
        <v>273000</v>
      </c>
    </row>
    <row r="74" spans="1:13" ht="15.6" x14ac:dyDescent="0.25">
      <c r="A74" s="191" t="s">
        <v>89</v>
      </c>
      <c r="B74" s="192">
        <v>47600</v>
      </c>
      <c r="C74" s="192">
        <v>54400</v>
      </c>
      <c r="D74" s="192">
        <v>61200</v>
      </c>
      <c r="E74" s="192">
        <v>68000</v>
      </c>
      <c r="F74" s="192">
        <v>73450</v>
      </c>
      <c r="G74" s="192">
        <v>78900</v>
      </c>
      <c r="H74" s="192">
        <v>84350</v>
      </c>
      <c r="I74" s="192">
        <v>89800</v>
      </c>
      <c r="J74" s="190">
        <v>238000</v>
      </c>
      <c r="K74" s="190">
        <v>337000</v>
      </c>
    </row>
    <row r="75" spans="1:13" ht="15.6" x14ac:dyDescent="0.25">
      <c r="A75" s="188" t="s">
        <v>90</v>
      </c>
      <c r="B75" s="189">
        <v>55800</v>
      </c>
      <c r="C75" s="189">
        <v>63800</v>
      </c>
      <c r="D75" s="189">
        <v>71750</v>
      </c>
      <c r="E75" s="189">
        <v>79700</v>
      </c>
      <c r="F75" s="189">
        <v>86100</v>
      </c>
      <c r="G75" s="189">
        <v>92500</v>
      </c>
      <c r="H75" s="189">
        <v>98850</v>
      </c>
      <c r="I75" s="189">
        <v>105250</v>
      </c>
      <c r="J75" s="190">
        <v>309000</v>
      </c>
      <c r="K75" s="190">
        <v>309000</v>
      </c>
    </row>
    <row r="76" spans="1:13" ht="15.6" x14ac:dyDescent="0.25">
      <c r="A76" s="191" t="s">
        <v>91</v>
      </c>
      <c r="B76" s="192">
        <v>46550</v>
      </c>
      <c r="C76" s="192">
        <v>53200</v>
      </c>
      <c r="D76" s="192">
        <v>59850</v>
      </c>
      <c r="E76" s="192">
        <v>66450</v>
      </c>
      <c r="F76" s="192">
        <v>71800</v>
      </c>
      <c r="G76" s="192">
        <v>77100</v>
      </c>
      <c r="H76" s="192">
        <v>82400</v>
      </c>
      <c r="I76" s="192">
        <v>87750</v>
      </c>
      <c r="J76" s="190">
        <v>238000</v>
      </c>
      <c r="K76" s="190">
        <v>273000</v>
      </c>
    </row>
    <row r="77" spans="1:13" ht="15.6" x14ac:dyDescent="0.25">
      <c r="A77" s="188" t="s">
        <v>92</v>
      </c>
      <c r="B77" s="189">
        <v>47800</v>
      </c>
      <c r="C77" s="189">
        <v>54600</v>
      </c>
      <c r="D77" s="189">
        <v>61450</v>
      </c>
      <c r="E77" s="189">
        <v>68250</v>
      </c>
      <c r="F77" s="189">
        <v>73750</v>
      </c>
      <c r="G77" s="189">
        <v>79200</v>
      </c>
      <c r="H77" s="189">
        <v>84650</v>
      </c>
      <c r="I77" s="189">
        <v>90100</v>
      </c>
      <c r="J77" s="190">
        <v>238000</v>
      </c>
      <c r="K77" s="190">
        <v>273000</v>
      </c>
    </row>
    <row r="78" spans="1:13" ht="15.6" x14ac:dyDescent="0.25">
      <c r="A78" s="191" t="s">
        <v>93</v>
      </c>
      <c r="B78" s="192">
        <v>46000</v>
      </c>
      <c r="C78" s="192">
        <v>52600</v>
      </c>
      <c r="D78" s="192">
        <v>59150</v>
      </c>
      <c r="E78" s="192">
        <v>65700</v>
      </c>
      <c r="F78" s="192">
        <v>71000</v>
      </c>
      <c r="G78" s="192">
        <v>76250</v>
      </c>
      <c r="H78" s="192">
        <v>81500</v>
      </c>
      <c r="I78" s="192">
        <v>86750</v>
      </c>
      <c r="J78" s="190">
        <v>242000</v>
      </c>
      <c r="K78" s="190">
        <v>290000</v>
      </c>
    </row>
    <row r="79" spans="1:13" s="3" customFormat="1" ht="15.6" x14ac:dyDescent="0.25">
      <c r="A79" s="188" t="s">
        <v>94</v>
      </c>
      <c r="B79" s="189">
        <v>47550</v>
      </c>
      <c r="C79" s="189">
        <v>54350</v>
      </c>
      <c r="D79" s="189">
        <v>61150</v>
      </c>
      <c r="E79" s="189">
        <v>67900</v>
      </c>
      <c r="F79" s="189">
        <v>73350</v>
      </c>
      <c r="G79" s="189">
        <v>78800</v>
      </c>
      <c r="H79" s="189">
        <v>84200</v>
      </c>
      <c r="I79" s="189">
        <v>89650</v>
      </c>
      <c r="J79" s="190">
        <v>270000</v>
      </c>
      <c r="K79" s="190">
        <v>273000</v>
      </c>
      <c r="L79" s="2"/>
      <c r="M79" s="2"/>
    </row>
    <row r="80" spans="1:13" ht="15.6" x14ac:dyDescent="0.25">
      <c r="A80" s="191" t="s">
        <v>95</v>
      </c>
      <c r="B80" s="192">
        <v>47950</v>
      </c>
      <c r="C80" s="192">
        <v>54800</v>
      </c>
      <c r="D80" s="192">
        <v>61650</v>
      </c>
      <c r="E80" s="192">
        <v>68500</v>
      </c>
      <c r="F80" s="192">
        <v>74000</v>
      </c>
      <c r="G80" s="192">
        <v>79500</v>
      </c>
      <c r="H80" s="192">
        <v>84950</v>
      </c>
      <c r="I80" s="192">
        <v>90450</v>
      </c>
      <c r="J80" s="190">
        <v>238000</v>
      </c>
      <c r="K80" s="190">
        <v>308000</v>
      </c>
    </row>
    <row r="81" spans="1:11" ht="15.6" x14ac:dyDescent="0.25">
      <c r="A81" s="188" t="s">
        <v>96</v>
      </c>
      <c r="B81" s="189">
        <v>42800</v>
      </c>
      <c r="C81" s="189">
        <v>48900</v>
      </c>
      <c r="D81" s="189">
        <v>55000</v>
      </c>
      <c r="E81" s="189">
        <v>61100</v>
      </c>
      <c r="F81" s="189">
        <v>66000</v>
      </c>
      <c r="G81" s="189">
        <v>70900</v>
      </c>
      <c r="H81" s="189">
        <v>75800</v>
      </c>
      <c r="I81" s="189">
        <v>80700</v>
      </c>
      <c r="J81" s="190">
        <v>238000</v>
      </c>
      <c r="K81" s="190">
        <v>273000</v>
      </c>
    </row>
    <row r="82" spans="1:11" ht="15.6" x14ac:dyDescent="0.25">
      <c r="A82" s="191" t="s">
        <v>97</v>
      </c>
      <c r="B82" s="192">
        <v>42800</v>
      </c>
      <c r="C82" s="192">
        <v>48900</v>
      </c>
      <c r="D82" s="192">
        <v>55000</v>
      </c>
      <c r="E82" s="192">
        <v>61100</v>
      </c>
      <c r="F82" s="192">
        <v>66000</v>
      </c>
      <c r="G82" s="192">
        <v>70900</v>
      </c>
      <c r="H82" s="192">
        <v>75800</v>
      </c>
      <c r="I82" s="192">
        <v>80700</v>
      </c>
      <c r="J82" s="190">
        <v>238000</v>
      </c>
      <c r="K82" s="190">
        <v>273000</v>
      </c>
    </row>
    <row r="83" spans="1:11" ht="15.6" x14ac:dyDescent="0.25">
      <c r="A83" s="188" t="s">
        <v>295</v>
      </c>
      <c r="B83" s="189">
        <v>44800</v>
      </c>
      <c r="C83" s="189">
        <v>51200</v>
      </c>
      <c r="D83" s="189">
        <v>57600</v>
      </c>
      <c r="E83" s="189">
        <v>64000</v>
      </c>
      <c r="F83" s="189">
        <v>69150</v>
      </c>
      <c r="G83" s="189">
        <v>74250</v>
      </c>
      <c r="H83" s="189">
        <v>79400</v>
      </c>
      <c r="I83" s="189">
        <v>84500</v>
      </c>
      <c r="J83" s="190">
        <v>238000</v>
      </c>
      <c r="K83" s="190">
        <v>273000</v>
      </c>
    </row>
    <row r="84" spans="1:11" ht="15.6" x14ac:dyDescent="0.25">
      <c r="A84" s="191" t="s">
        <v>99</v>
      </c>
      <c r="B84" s="192">
        <v>49150</v>
      </c>
      <c r="C84" s="192">
        <v>56150</v>
      </c>
      <c r="D84" s="192">
        <v>63150</v>
      </c>
      <c r="E84" s="192">
        <v>70150</v>
      </c>
      <c r="F84" s="192">
        <v>75800</v>
      </c>
      <c r="G84" s="192">
        <v>81400</v>
      </c>
      <c r="H84" s="192">
        <v>87000</v>
      </c>
      <c r="I84" s="192">
        <v>92600</v>
      </c>
      <c r="J84" s="190">
        <v>242000</v>
      </c>
      <c r="K84" s="190">
        <v>273000</v>
      </c>
    </row>
    <row r="85" spans="1:11" ht="15.6" x14ac:dyDescent="0.25">
      <c r="A85" s="188" t="s">
        <v>100</v>
      </c>
      <c r="B85" s="189">
        <v>42800</v>
      </c>
      <c r="C85" s="189">
        <v>48900</v>
      </c>
      <c r="D85" s="189">
        <v>55000</v>
      </c>
      <c r="E85" s="189">
        <v>61100</v>
      </c>
      <c r="F85" s="189">
        <v>66000</v>
      </c>
      <c r="G85" s="189">
        <v>70900</v>
      </c>
      <c r="H85" s="189">
        <v>75800</v>
      </c>
      <c r="I85" s="189">
        <v>80700</v>
      </c>
      <c r="J85" s="190">
        <v>238000</v>
      </c>
      <c r="K85" s="190">
        <v>273000</v>
      </c>
    </row>
    <row r="86" spans="1:11" ht="15.6" x14ac:dyDescent="0.25">
      <c r="A86" s="191" t="s">
        <v>101</v>
      </c>
      <c r="B86" s="192">
        <v>42800</v>
      </c>
      <c r="C86" s="192">
        <v>48900</v>
      </c>
      <c r="D86" s="192">
        <v>55000</v>
      </c>
      <c r="E86" s="192">
        <v>61100</v>
      </c>
      <c r="F86" s="192">
        <v>66000</v>
      </c>
      <c r="G86" s="192">
        <v>70900</v>
      </c>
      <c r="H86" s="192">
        <v>75800</v>
      </c>
      <c r="I86" s="192">
        <v>80700</v>
      </c>
      <c r="J86" s="190">
        <v>238000</v>
      </c>
      <c r="K86" s="190">
        <v>273000</v>
      </c>
    </row>
    <row r="87" spans="1:11" ht="15.6" x14ac:dyDescent="0.25">
      <c r="A87" s="188" t="s">
        <v>213</v>
      </c>
      <c r="B87" s="189">
        <v>42800</v>
      </c>
      <c r="C87" s="189">
        <v>48900</v>
      </c>
      <c r="D87" s="189">
        <v>55000</v>
      </c>
      <c r="E87" s="189">
        <v>61100</v>
      </c>
      <c r="F87" s="189">
        <v>66000</v>
      </c>
      <c r="G87" s="189">
        <v>70900</v>
      </c>
      <c r="H87" s="189">
        <v>75800</v>
      </c>
      <c r="I87" s="189">
        <v>80700</v>
      </c>
      <c r="J87" s="190">
        <v>238000</v>
      </c>
      <c r="K87" s="190">
        <v>273000</v>
      </c>
    </row>
    <row r="88" spans="1:11" ht="15.6" x14ac:dyDescent="0.25">
      <c r="A88" s="191" t="s">
        <v>103</v>
      </c>
      <c r="B88" s="192">
        <v>49500</v>
      </c>
      <c r="C88" s="192">
        <v>56550</v>
      </c>
      <c r="D88" s="192">
        <v>63600</v>
      </c>
      <c r="E88" s="192">
        <v>70650</v>
      </c>
      <c r="F88" s="192">
        <v>76350</v>
      </c>
      <c r="G88" s="192">
        <v>82000</v>
      </c>
      <c r="H88" s="192">
        <v>87650</v>
      </c>
      <c r="I88" s="192">
        <v>93300</v>
      </c>
      <c r="J88" s="190">
        <v>266000</v>
      </c>
      <c r="K88" s="190">
        <v>330000</v>
      </c>
    </row>
    <row r="89" spans="1:11" ht="15.6" x14ac:dyDescent="0.25">
      <c r="A89" s="188" t="s">
        <v>104</v>
      </c>
      <c r="B89" s="189">
        <v>48550</v>
      </c>
      <c r="C89" s="189">
        <v>55500</v>
      </c>
      <c r="D89" s="189">
        <v>62450</v>
      </c>
      <c r="E89" s="189">
        <v>69350</v>
      </c>
      <c r="F89" s="189">
        <v>74900</v>
      </c>
      <c r="G89" s="189">
        <v>80450</v>
      </c>
      <c r="H89" s="189">
        <v>86000</v>
      </c>
      <c r="I89" s="189">
        <v>91550</v>
      </c>
      <c r="J89" s="190">
        <v>252000</v>
      </c>
      <c r="K89" s="190">
        <v>287000</v>
      </c>
    </row>
    <row r="90" spans="1:11" ht="15.6" x14ac:dyDescent="0.25">
      <c r="A90" s="191" t="s">
        <v>212</v>
      </c>
      <c r="B90" s="192">
        <v>42800</v>
      </c>
      <c r="C90" s="192">
        <v>48900</v>
      </c>
      <c r="D90" s="192">
        <v>55000</v>
      </c>
      <c r="E90" s="192">
        <v>61100</v>
      </c>
      <c r="F90" s="192">
        <v>66000</v>
      </c>
      <c r="G90" s="192">
        <v>70900</v>
      </c>
      <c r="H90" s="192">
        <v>75800</v>
      </c>
      <c r="I90" s="192">
        <v>80700</v>
      </c>
      <c r="J90" s="190">
        <v>238000</v>
      </c>
      <c r="K90" s="190">
        <v>273000</v>
      </c>
    </row>
    <row r="91" spans="1:11" ht="15.6" x14ac:dyDescent="0.25">
      <c r="A91" s="188" t="s">
        <v>106</v>
      </c>
      <c r="B91" s="189">
        <v>46050</v>
      </c>
      <c r="C91" s="189">
        <v>52600</v>
      </c>
      <c r="D91" s="189">
        <v>59200</v>
      </c>
      <c r="E91" s="189">
        <v>65750</v>
      </c>
      <c r="F91" s="189">
        <v>71050</v>
      </c>
      <c r="G91" s="189">
        <v>76300</v>
      </c>
      <c r="H91" s="189">
        <v>81550</v>
      </c>
      <c r="I91" s="189">
        <v>86800</v>
      </c>
      <c r="J91" s="190">
        <v>238000</v>
      </c>
      <c r="K91" s="190">
        <v>273000</v>
      </c>
    </row>
    <row r="92" spans="1:11" ht="15.6" x14ac:dyDescent="0.25">
      <c r="A92" s="191" t="s">
        <v>107</v>
      </c>
      <c r="B92" s="192">
        <v>47100</v>
      </c>
      <c r="C92" s="192">
        <v>53800</v>
      </c>
      <c r="D92" s="192">
        <v>60550</v>
      </c>
      <c r="E92" s="192">
        <v>67250</v>
      </c>
      <c r="F92" s="192">
        <v>72650</v>
      </c>
      <c r="G92" s="192">
        <v>78050</v>
      </c>
      <c r="H92" s="192">
        <v>83400</v>
      </c>
      <c r="I92" s="192">
        <v>88800</v>
      </c>
      <c r="J92" s="190">
        <v>299000</v>
      </c>
      <c r="K92" s="190">
        <v>299000</v>
      </c>
    </row>
    <row r="93" spans="1:11" ht="15.6" x14ac:dyDescent="0.25">
      <c r="A93" s="188" t="s">
        <v>108</v>
      </c>
      <c r="B93" s="189">
        <v>42800</v>
      </c>
      <c r="C93" s="189">
        <v>48900</v>
      </c>
      <c r="D93" s="189">
        <v>55000</v>
      </c>
      <c r="E93" s="189">
        <v>61100</v>
      </c>
      <c r="F93" s="189">
        <v>66000</v>
      </c>
      <c r="G93" s="189">
        <v>70900</v>
      </c>
      <c r="H93" s="189">
        <v>75800</v>
      </c>
      <c r="I93" s="189">
        <v>80700</v>
      </c>
      <c r="J93" s="190">
        <v>238000</v>
      </c>
      <c r="K93" s="190">
        <v>273000</v>
      </c>
    </row>
    <row r="94" spans="1:11" ht="15.6" x14ac:dyDescent="0.25">
      <c r="A94" s="191" t="s">
        <v>109</v>
      </c>
      <c r="B94" s="192">
        <v>62850</v>
      </c>
      <c r="C94" s="192">
        <v>71800</v>
      </c>
      <c r="D94" s="192">
        <v>80800</v>
      </c>
      <c r="E94" s="192">
        <v>89750</v>
      </c>
      <c r="F94" s="192">
        <v>96950</v>
      </c>
      <c r="G94" s="192">
        <v>104150</v>
      </c>
      <c r="H94" s="192">
        <v>111300</v>
      </c>
      <c r="I94" s="192">
        <v>118500</v>
      </c>
      <c r="J94" s="190">
        <v>356000</v>
      </c>
      <c r="K94" s="190">
        <v>378000</v>
      </c>
    </row>
    <row r="95" spans="1:11" ht="15.6" x14ac:dyDescent="0.25">
      <c r="A95" s="188" t="s">
        <v>110</v>
      </c>
      <c r="B95" s="189">
        <v>42800</v>
      </c>
      <c r="C95" s="189">
        <v>48900</v>
      </c>
      <c r="D95" s="189">
        <v>55000</v>
      </c>
      <c r="E95" s="189">
        <v>61100</v>
      </c>
      <c r="F95" s="189">
        <v>66000</v>
      </c>
      <c r="G95" s="189">
        <v>70900</v>
      </c>
      <c r="H95" s="189">
        <v>75800</v>
      </c>
      <c r="I95" s="189">
        <v>80700</v>
      </c>
      <c r="J95" s="190">
        <v>238000</v>
      </c>
      <c r="K95" s="190">
        <v>273000</v>
      </c>
    </row>
    <row r="96" spans="1:11" ht="15.6" x14ac:dyDescent="0.25">
      <c r="A96" s="191" t="s">
        <v>111</v>
      </c>
      <c r="B96" s="192">
        <v>72950</v>
      </c>
      <c r="C96" s="192">
        <v>83400</v>
      </c>
      <c r="D96" s="192">
        <v>93800</v>
      </c>
      <c r="E96" s="192">
        <v>104200</v>
      </c>
      <c r="F96" s="192">
        <v>112550</v>
      </c>
      <c r="G96" s="192">
        <v>120900</v>
      </c>
      <c r="H96" s="192">
        <v>129250</v>
      </c>
      <c r="I96" s="192">
        <v>137550</v>
      </c>
      <c r="J96" s="190">
        <v>382000</v>
      </c>
      <c r="K96" s="190">
        <v>382000</v>
      </c>
    </row>
    <row r="97" spans="1:11" ht="15.6" x14ac:dyDescent="0.25">
      <c r="A97" s="188" t="s">
        <v>112</v>
      </c>
      <c r="B97" s="189">
        <v>42800</v>
      </c>
      <c r="C97" s="189">
        <v>48900</v>
      </c>
      <c r="D97" s="189">
        <v>55000</v>
      </c>
      <c r="E97" s="189">
        <v>61100</v>
      </c>
      <c r="F97" s="189">
        <v>66000</v>
      </c>
      <c r="G97" s="189">
        <v>70900</v>
      </c>
      <c r="H97" s="189">
        <v>75800</v>
      </c>
      <c r="I97" s="189">
        <v>80700</v>
      </c>
      <c r="J97" s="190">
        <v>252000</v>
      </c>
      <c r="K97" s="190">
        <v>273000</v>
      </c>
    </row>
    <row r="98" spans="1:11" ht="15.6" x14ac:dyDescent="0.25">
      <c r="A98" s="191" t="s">
        <v>113</v>
      </c>
      <c r="B98" s="192">
        <v>42800</v>
      </c>
      <c r="C98" s="192">
        <v>48900</v>
      </c>
      <c r="D98" s="192">
        <v>55000</v>
      </c>
      <c r="E98" s="192">
        <v>61100</v>
      </c>
      <c r="F98" s="192">
        <v>66000</v>
      </c>
      <c r="G98" s="192">
        <v>70900</v>
      </c>
      <c r="H98" s="192">
        <v>75800</v>
      </c>
      <c r="I98" s="192">
        <v>80700</v>
      </c>
      <c r="J98" s="190">
        <v>238000</v>
      </c>
      <c r="K98" s="190">
        <v>273000</v>
      </c>
    </row>
    <row r="99" spans="1:11" ht="15.6" x14ac:dyDescent="0.25">
      <c r="A99" s="188" t="s">
        <v>114</v>
      </c>
      <c r="B99" s="189">
        <v>52850</v>
      </c>
      <c r="C99" s="189">
        <v>60400</v>
      </c>
      <c r="D99" s="189">
        <v>67950</v>
      </c>
      <c r="E99" s="189">
        <v>75450</v>
      </c>
      <c r="F99" s="189">
        <v>81500</v>
      </c>
      <c r="G99" s="189">
        <v>87550</v>
      </c>
      <c r="H99" s="189">
        <v>93600</v>
      </c>
      <c r="I99" s="189">
        <v>99600</v>
      </c>
      <c r="J99" s="190">
        <v>360000</v>
      </c>
      <c r="K99" s="190">
        <v>360000</v>
      </c>
    </row>
    <row r="100" spans="1:11" ht="15.6" x14ac:dyDescent="0.25">
      <c r="A100" s="191" t="s">
        <v>115</v>
      </c>
      <c r="B100" s="192">
        <v>42800</v>
      </c>
      <c r="C100" s="192">
        <v>48900</v>
      </c>
      <c r="D100" s="192">
        <v>55000</v>
      </c>
      <c r="E100" s="192">
        <v>61100</v>
      </c>
      <c r="F100" s="192">
        <v>66000</v>
      </c>
      <c r="G100" s="192">
        <v>70900</v>
      </c>
      <c r="H100" s="192">
        <v>75800</v>
      </c>
      <c r="I100" s="192">
        <v>80700</v>
      </c>
      <c r="J100" s="190">
        <v>238000</v>
      </c>
      <c r="K100" s="190">
        <v>273000</v>
      </c>
    </row>
    <row r="101" spans="1:11" ht="15.6" x14ac:dyDescent="0.25">
      <c r="A101" s="188" t="s">
        <v>116</v>
      </c>
      <c r="B101" s="189">
        <v>42800</v>
      </c>
      <c r="C101" s="189">
        <v>48900</v>
      </c>
      <c r="D101" s="189">
        <v>55000</v>
      </c>
      <c r="E101" s="189">
        <v>61100</v>
      </c>
      <c r="F101" s="189">
        <v>66000</v>
      </c>
      <c r="G101" s="189">
        <v>70900</v>
      </c>
      <c r="H101" s="189">
        <v>75800</v>
      </c>
      <c r="I101" s="189">
        <v>80700</v>
      </c>
      <c r="J101" s="190">
        <v>238000</v>
      </c>
      <c r="K101" s="190">
        <v>273000</v>
      </c>
    </row>
    <row r="102" spans="1:11" ht="15.6" x14ac:dyDescent="0.25">
      <c r="A102" s="191" t="s">
        <v>117</v>
      </c>
      <c r="B102" s="192">
        <v>44450</v>
      </c>
      <c r="C102" s="192">
        <v>50800</v>
      </c>
      <c r="D102" s="192">
        <v>57150</v>
      </c>
      <c r="E102" s="192">
        <v>63450</v>
      </c>
      <c r="F102" s="192">
        <v>68550</v>
      </c>
      <c r="G102" s="192">
        <v>73650</v>
      </c>
      <c r="H102" s="192">
        <v>78700</v>
      </c>
      <c r="I102" s="192">
        <v>83800</v>
      </c>
      <c r="J102" s="190">
        <v>238000</v>
      </c>
      <c r="K102" s="190">
        <v>273000</v>
      </c>
    </row>
    <row r="103" spans="1:11" ht="15.6" x14ac:dyDescent="0.25">
      <c r="A103" s="188" t="s">
        <v>118</v>
      </c>
      <c r="B103" s="189">
        <v>48550</v>
      </c>
      <c r="C103" s="189">
        <v>55500</v>
      </c>
      <c r="D103" s="189">
        <v>62450</v>
      </c>
      <c r="E103" s="189">
        <v>69350</v>
      </c>
      <c r="F103" s="189">
        <v>74900</v>
      </c>
      <c r="G103" s="189">
        <v>80450</v>
      </c>
      <c r="H103" s="189">
        <v>86000</v>
      </c>
      <c r="I103" s="189">
        <v>91550</v>
      </c>
      <c r="J103" s="190">
        <v>252000</v>
      </c>
      <c r="K103" s="190">
        <v>287000</v>
      </c>
    </row>
    <row r="104" spans="1:11" ht="15.6" x14ac:dyDescent="0.25">
      <c r="A104" s="191" t="s">
        <v>119</v>
      </c>
      <c r="B104" s="192">
        <v>45000</v>
      </c>
      <c r="C104" s="192">
        <v>51400</v>
      </c>
      <c r="D104" s="192">
        <v>57850</v>
      </c>
      <c r="E104" s="192">
        <v>64250</v>
      </c>
      <c r="F104" s="192">
        <v>69400</v>
      </c>
      <c r="G104" s="192">
        <v>74550</v>
      </c>
      <c r="H104" s="192">
        <v>79700</v>
      </c>
      <c r="I104" s="192">
        <v>84850</v>
      </c>
      <c r="J104" s="190">
        <v>238000</v>
      </c>
      <c r="K104" s="190">
        <v>273000</v>
      </c>
    </row>
    <row r="105" spans="1:11" ht="15.6" x14ac:dyDescent="0.25">
      <c r="A105" s="193"/>
      <c r="B105" s="194"/>
      <c r="C105" s="194"/>
      <c r="D105" s="194"/>
      <c r="E105" s="194"/>
      <c r="F105" s="194"/>
      <c r="G105" s="194"/>
      <c r="H105" s="194"/>
      <c r="I105" s="194"/>
      <c r="J105" s="195"/>
      <c r="K105" s="195"/>
    </row>
    <row r="106" spans="1:11" ht="14.55" customHeight="1" x14ac:dyDescent="0.25">
      <c r="A106" s="282" t="s">
        <v>369</v>
      </c>
      <c r="B106" s="282"/>
      <c r="C106" s="282"/>
      <c r="D106" s="282"/>
      <c r="E106" s="282"/>
      <c r="F106" s="282"/>
      <c r="G106" s="282"/>
      <c r="H106" s="282"/>
      <c r="I106" s="282"/>
      <c r="J106" s="282"/>
      <c r="K106" s="282"/>
    </row>
    <row r="107" spans="1:11" ht="13.2" x14ac:dyDescent="0.25">
      <c r="A107" s="283" t="s">
        <v>338</v>
      </c>
      <c r="B107" s="283"/>
      <c r="C107" s="283"/>
      <c r="D107" s="283"/>
      <c r="E107" s="283"/>
      <c r="F107" s="283"/>
      <c r="G107" s="283"/>
      <c r="H107" s="283"/>
      <c r="I107" s="283"/>
      <c r="J107" s="283"/>
      <c r="K107" s="283"/>
    </row>
    <row r="108" spans="1:11" ht="13.2" x14ac:dyDescent="0.25">
      <c r="A108" s="196"/>
      <c r="B108" s="196"/>
      <c r="C108" s="196"/>
      <c r="D108" s="196"/>
      <c r="E108" s="196"/>
      <c r="F108" s="196"/>
      <c r="G108" s="196"/>
      <c r="H108" s="196"/>
      <c r="I108" s="196"/>
      <c r="J108" s="196"/>
      <c r="K108" s="196"/>
    </row>
    <row r="109" spans="1:11" ht="13.2" x14ac:dyDescent="0.25">
      <c r="A109" s="282" t="s">
        <v>370</v>
      </c>
      <c r="B109" s="282"/>
      <c r="C109" s="282"/>
      <c r="D109" s="282"/>
      <c r="E109" s="282"/>
      <c r="F109" s="282"/>
      <c r="G109" s="282"/>
      <c r="H109" s="282"/>
      <c r="I109" s="282"/>
      <c r="J109" s="282"/>
      <c r="K109" s="282"/>
    </row>
    <row r="110" spans="1:11" ht="13.2" x14ac:dyDescent="0.25">
      <c r="A110" s="283" t="s">
        <v>339</v>
      </c>
      <c r="B110" s="283"/>
      <c r="C110" s="283"/>
      <c r="D110" s="283"/>
      <c r="E110" s="283"/>
      <c r="F110" s="283"/>
      <c r="G110" s="283"/>
      <c r="H110" s="283"/>
      <c r="I110" s="283"/>
      <c r="J110" s="283"/>
      <c r="K110" s="283"/>
    </row>
    <row r="111" spans="1:11" ht="13.2" x14ac:dyDescent="0.25">
      <c r="A111" s="197"/>
      <c r="B111" s="197"/>
      <c r="C111" s="197"/>
      <c r="D111" s="197"/>
      <c r="E111" s="197"/>
      <c r="F111" s="197"/>
      <c r="G111" s="197"/>
      <c r="H111" s="197"/>
      <c r="I111" s="197"/>
      <c r="J111" s="197"/>
      <c r="K111" s="198"/>
    </row>
  </sheetData>
  <mergeCells count="8">
    <mergeCell ref="A106:K106"/>
    <mergeCell ref="A107:K107"/>
    <mergeCell ref="A109:K109"/>
    <mergeCell ref="A110:K110"/>
    <mergeCell ref="A1:K1"/>
    <mergeCell ref="A2:A4"/>
    <mergeCell ref="B2:I2"/>
    <mergeCell ref="J2:K2"/>
  </mergeCells>
  <printOptions horizontalCentered="1"/>
  <pageMargins left="0.75" right="0.75" top="0.75" bottom="0.75" header="0.5" footer="0.5"/>
  <pageSetup scale="7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Instructions - READ FIRST!</vt:lpstr>
      <vt:lpstr>Applicant General Overview</vt:lpstr>
      <vt:lpstr>Program Eligibility Review</vt:lpstr>
      <vt:lpstr>Electronic Transfer Form</vt:lpstr>
      <vt:lpstr>80% HUD HOME Income limit</vt:lpstr>
      <vt:lpstr>'Applicant General Overview'!Print_Area</vt:lpstr>
      <vt:lpstr>'Electronic Transfer Form'!Print_Area</vt:lpstr>
      <vt:lpstr>'Instructions - READ FIRST!'!Print_Area</vt:lpstr>
      <vt:lpstr>'Program Eligibility Review'!Print_Area</vt:lpstr>
      <vt:lpstr>'80% HUD HOME Income limit'!Print_Titles</vt:lpstr>
      <vt:lpstr>'Applicant General Overview'!Print_Titles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HOC Team</dc:creator>
  <cp:lastModifiedBy>Valerie Sciacca</cp:lastModifiedBy>
  <cp:lastPrinted>2023-07-28T17:28:17Z</cp:lastPrinted>
  <dcterms:created xsi:type="dcterms:W3CDTF">1999-05-05T13:40:36Z</dcterms:created>
  <dcterms:modified xsi:type="dcterms:W3CDTF">2025-12-17T01:09:37Z</dcterms:modified>
</cp:coreProperties>
</file>